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1,2'!$A$1:$Q$26</definedName>
    <definedName name="_xlnm.Print_Area" localSheetId="5">'CUADRO 1,3'!$A$1:$Q$28</definedName>
    <definedName name="_xlnm.Print_Area" localSheetId="6">'CUADRO 1,4'!$A$1:$Y$46</definedName>
    <definedName name="_xlnm.Print_Area" localSheetId="7">'CUADRO 1,5'!$A$3:$Y$51</definedName>
    <definedName name="_xlnm.Print_Area" localSheetId="9">'CUADRO 1,7'!$A$1:$Q$51</definedName>
    <definedName name="_xlnm.Print_Area" localSheetId="16">'CUADRO 1.10'!$A$1:$Z$65</definedName>
    <definedName name="_xlnm.Print_Area" localSheetId="17">'CUADRO 1.11'!$A$3:$Z$64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1.1A'!$A$1:$O$41</definedName>
    <definedName name="_xlnm.Print_Area" localSheetId="3">'CUADRO 1.1B'!$A$1:$O$41</definedName>
    <definedName name="_xlnm.Print_Area" localSheetId="8">'CUADRO 1.6'!$A$1:$R$62</definedName>
    <definedName name="_xlnm.Print_Area" localSheetId="10">'CUADRO 1.8'!$A$1:$Y$96</definedName>
    <definedName name="_xlnm.Print_Area" localSheetId="11">'CUADRO 1.8 B'!$A$3:$Y$54</definedName>
    <definedName name="_xlnm.Print_Area" localSheetId="12">'CUADRO 1.8 C'!$A$1:$Z$78</definedName>
    <definedName name="_xlnm.Print_Area" localSheetId="13">'CUADRO 1.9'!$A$1:$Y$60</definedName>
    <definedName name="_xlnm.Print_Area" localSheetId="14">'CUADRO 1.9 B'!$A$1:$Y$50</definedName>
    <definedName name="_xlnm.Print_Area" localSheetId="15">'CUADRO 1.9 C'!$A$1:$Z$75</definedName>
    <definedName name="_xlnm.Print_Area" localSheetId="0">'INDICE'!$A$1:$D$32</definedName>
    <definedName name="PAX_NACIONAL" localSheetId="5">'CUADRO 1,3'!$A$6:$N$25</definedName>
    <definedName name="PAX_NACIONAL" localSheetId="6">'CUADRO 1,4'!$A$6:$T$44</definedName>
    <definedName name="PAX_NACIONAL" localSheetId="7">'CUADRO 1,5'!$A$6:$T$49</definedName>
    <definedName name="PAX_NACIONAL" localSheetId="9">'CUADRO 1,7'!$A$6:$N$49</definedName>
    <definedName name="PAX_NACIONAL" localSheetId="16">'CUADRO 1.10'!$A$6:$U$61</definedName>
    <definedName name="PAX_NACIONAL" localSheetId="17">'CUADRO 1.11'!$A$6:$U$62</definedName>
    <definedName name="PAX_NACIONAL" localSheetId="18">'CUADRO 1.12'!$A$7:$U$21</definedName>
    <definedName name="PAX_NACIONAL" localSheetId="19">'CUADRO 1.13'!$A$6:$U$14</definedName>
    <definedName name="PAX_NACIONAL" localSheetId="8">'CUADRO 1.6'!$A$6:$N$60</definedName>
    <definedName name="PAX_NACIONAL" localSheetId="10">'CUADRO 1.8'!$A$6:$T$92</definedName>
    <definedName name="PAX_NACIONAL" localSheetId="11">'CUADRO 1.8 B'!$A$6:$T$51</definedName>
    <definedName name="PAX_NACIONAL" localSheetId="12">'CUADRO 1.8 C'!$A$6:$T$75</definedName>
    <definedName name="PAX_NACIONAL" localSheetId="13">'CUADRO 1.9'!$A$6:$T$56</definedName>
    <definedName name="PAX_NACIONAL" localSheetId="14">'CUADRO 1.9 B'!$A$6:$T$45</definedName>
    <definedName name="PAX_NACIONAL" localSheetId="15">'CUADRO 1.9 C'!$A$6:$T$70</definedName>
    <definedName name="PAX_NACIONAL">'CUADRO 1,2'!$A$6:$N$23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<sst xmlns="http://schemas.openxmlformats.org/spreadsheetml/2006/main" count="1634" uniqueCount="500">
  <si>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</si>
  <si>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</si>
  <si>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</si>
  <si>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</si>
  <si>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</si>
  <si>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</si>
  <si>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</si>
  <si>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</si>
  <si>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</si>
  <si>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</si>
  <si>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</si>
  <si>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</si>
  <si>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</si>
  <si>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</si>
  <si>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</si>
  <si>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</si>
  <si>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</si>
  <si>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</si>
  <si>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</si>
  <si>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</si>
  <si>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</si>
  <si>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</si>
  <si>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</si>
  <si>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</si>
  <si>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</si>
  <si>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</si>
  <si>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</si>
  <si>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</si>
  <si>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</si>
  <si>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</si>
  <si>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</si>
  <si>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</si>
  <si>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</si>
  <si>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</si>
  <si>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</si>
  <si>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</si>
  <si>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</si>
  <si>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</si>
  <si>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</si>
  <si>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</si>
  <si>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</si>
  <si>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</si>
  <si>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</si>
  <si>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</si>
  <si>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</si>
  <si>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</si>
  <si>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</si>
  <si>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</si>
  <si>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</si>
  <si>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</si>
  <si>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</si>
  <si>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</si>
  <si>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</si>
  <si>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</si>
  <si>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</si>
  <si>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</si>
  <si>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</si>
  <si>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</si>
  <si>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</si>
  <si>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</si>
  <si>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</si>
  <si>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</si>
  <si>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</si>
  <si>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</si>
  <si>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</si>
  <si>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</si>
  <si>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</si>
  <si>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</si>
  <si>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</si>
  <si>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</si>
  <si>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</si>
  <si>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</si>
  <si>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</si>
  <si>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</si>
  <si>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</si>
  <si>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</si>
  <si>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</si>
  <si>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</si>
  <si>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</si>
  <si>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</si>
  <si>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</si>
  <si>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</si>
  <si>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</si>
  <si>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</si>
  <si>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</si>
  <si>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</si>
  <si>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</si>
  <si>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</si>
  <si>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</si>
  <si>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</si>
  <si>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</si>
  <si>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</si>
  <si>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</si>
  <si>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</si>
  <si>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</si>
  <si>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</si>
  <si>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</si>
  <si>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</si>
  <si>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</si>
  <si>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</si>
  <si>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</si>
  <si>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</si>
  <si>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</si>
  <si>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</si>
  <si>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</si>
  <si>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</si>
  <si>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</si>
  <si>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</si>
  <si>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</si>
  <si>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</si>
  <si>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</si>
  <si>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</si>
  <si>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</si>
  <si>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</si>
  <si>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</si>
  <si>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</si>
  <si>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</si>
  <si>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</si>
  <si>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</si>
  <si>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</si>
  <si>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</si>
  <si>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</si>
  <si>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</si>
  <si>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</si>
  <si>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</si>
  <si>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</si>
  <si>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</si>
  <si>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</si>
  <si>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</si>
  <si>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</si>
  <si>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</si>
  <si>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</si>
  <si>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</si>
  <si>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</si>
  <si>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</si>
  <si>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</si>
  <si>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</si>
  <si>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</si>
  <si>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</si>
  <si>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</si>
  <si>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</si>
  <si>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</si>
  <si>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</si>
  <si>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</si>
  <si>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</si>
  <si>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</si>
  <si>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</si>
  <si>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</si>
  <si>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Mayo</t>
  </si>
  <si>
    <t>Origen-Destino:</t>
  </si>
  <si>
    <t>El archivo de origen-destino contiene los datos relativos a tráfico de pago de los pasajeros, carga y correo transportados entre todos los pares de ciudades en los cuales se presentó operación comercial, por parte de las empresas regulares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</si>
  <si>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Empresa</t>
  </si>
  <si>
    <t>Boletín Origen-Destino Agosto 2015</t>
  </si>
  <si>
    <t>Ene- Ago 2014</t>
  </si>
  <si>
    <t>Ene- Ago 2015</t>
  </si>
  <si>
    <t>Ago 2015 - Ago 2014</t>
  </si>
  <si>
    <t>Ene - Ago 2015 / Ene - Ago 2014</t>
  </si>
  <si>
    <t>Agosto 2015</t>
  </si>
  <si>
    <t>Agosto 2014</t>
  </si>
  <si>
    <t>Enero - Agosto 2015</t>
  </si>
  <si>
    <t>Enero - Agosto 2014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</si>
  <si>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</si>
  <si>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</si>
  <si>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</si>
  <si>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</si>
  <si>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</si>
  <si>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</si>
  <si>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</si>
  <si>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Searca</t>
  </si>
  <si>
    <t>Helicol</t>
  </si>
  <si>
    <t>Sarpa</t>
  </si>
  <si>
    <t>Transporte Aereo de Col.</t>
  </si>
  <si>
    <t>Aliansa</t>
  </si>
  <si>
    <t>Aerovanguardia</t>
  </si>
  <si>
    <t>Ara</t>
  </si>
  <si>
    <t>Otras</t>
  </si>
  <si>
    <t>Aerosucre</t>
  </si>
  <si>
    <t>LAS</t>
  </si>
  <si>
    <t>Selva</t>
  </si>
  <si>
    <t>Aer Caribe</t>
  </si>
  <si>
    <t>Air Colombia</t>
  </si>
  <si>
    <t>Tampa</t>
  </si>
  <si>
    <t>Centurion</t>
  </si>
  <si>
    <t>Arall</t>
  </si>
  <si>
    <t>Otros</t>
  </si>
  <si>
    <t>Aerogal</t>
  </si>
  <si>
    <t>American</t>
  </si>
  <si>
    <t>Jetblue</t>
  </si>
  <si>
    <t>Taca</t>
  </si>
  <si>
    <t>Taca International Airlines S.A</t>
  </si>
  <si>
    <t>Iberia</t>
  </si>
  <si>
    <t>United Airlines</t>
  </si>
  <si>
    <t>Spirit Airlines</t>
  </si>
  <si>
    <t>Lan Airlines</t>
  </si>
  <si>
    <t>Lan Peru</t>
  </si>
  <si>
    <t>Aeromexico</t>
  </si>
  <si>
    <t>Delta</t>
  </si>
  <si>
    <t>Lufthansa</t>
  </si>
  <si>
    <t>Air France</t>
  </si>
  <si>
    <t>Interjet</t>
  </si>
  <si>
    <t>Copa</t>
  </si>
  <si>
    <t>Lacsa</t>
  </si>
  <si>
    <t>Air Canada</t>
  </si>
  <si>
    <t>Aerol. Argentinas</t>
  </si>
  <si>
    <t>Klm</t>
  </si>
  <si>
    <t>Tame</t>
  </si>
  <si>
    <t>Conviasa</t>
  </si>
  <si>
    <t>Air Panama</t>
  </si>
  <si>
    <t>Avior Airlines</t>
  </si>
  <si>
    <t>TAP Portugal</t>
  </si>
  <si>
    <t>Insel Air</t>
  </si>
  <si>
    <t>Aviateca</t>
  </si>
  <si>
    <t>Inselair Aruba</t>
  </si>
  <si>
    <t>Cubana</t>
  </si>
  <si>
    <t>Oceanair</t>
  </si>
  <si>
    <t>Ups</t>
  </si>
  <si>
    <t>Linea A. Carguera de Col</t>
  </si>
  <si>
    <t>Sky Lease I.</t>
  </si>
  <si>
    <t>Dynamic Airways</t>
  </si>
  <si>
    <t>Vensecar C.A.</t>
  </si>
  <si>
    <t>Martinair</t>
  </si>
  <si>
    <t>Absa</t>
  </si>
  <si>
    <t>Cargolux</t>
  </si>
  <si>
    <t>Fedex</t>
  </si>
  <si>
    <t>Mas Air</t>
  </si>
  <si>
    <t>Florida West</t>
  </si>
  <si>
    <t>KLM</t>
  </si>
  <si>
    <t>Dhl Aero Expreso, S.A.</t>
  </si>
  <si>
    <t>Lufthansa Cargo</t>
  </si>
  <si>
    <t>UPS</t>
  </si>
  <si>
    <t>BOG-MDE-BOG</t>
  </si>
  <si>
    <t>BOG-CLO-BOG</t>
  </si>
  <si>
    <t>BOG-CTG-BOG</t>
  </si>
  <si>
    <t>BOG-BAQ-BOG</t>
  </si>
  <si>
    <t>BOG-BGA-BOG</t>
  </si>
  <si>
    <t>BOG-SMR-BOG</t>
  </si>
  <si>
    <t>BOG-ADZ-BOG</t>
  </si>
  <si>
    <t>BOG-PEI-BOG</t>
  </si>
  <si>
    <t>BOG-CUC-BOG</t>
  </si>
  <si>
    <t>CTG-MDE-CTG</t>
  </si>
  <si>
    <t>BOG-MTR-BOG</t>
  </si>
  <si>
    <t>CLO-MDE-CLO</t>
  </si>
  <si>
    <t>BOG-EYP-BOG</t>
  </si>
  <si>
    <t>BOG-AXM-BOG</t>
  </si>
  <si>
    <t>CLO-CTG-CLO</t>
  </si>
  <si>
    <t>ADZ-CLO-ADZ</t>
  </si>
  <si>
    <t>BAQ-MDE-BAQ</t>
  </si>
  <si>
    <t>ADZ-MDE-ADZ</t>
  </si>
  <si>
    <t>BOG-VUP-BOG</t>
  </si>
  <si>
    <t>MDE-SMR-MDE</t>
  </si>
  <si>
    <t>EOH-UIB-EOH</t>
  </si>
  <si>
    <t>BOG-NVA-BOG</t>
  </si>
  <si>
    <t>BOG-PSO-BOG</t>
  </si>
  <si>
    <t>APO-EOH-APO</t>
  </si>
  <si>
    <t>CLO-BAQ-CLO</t>
  </si>
  <si>
    <t>BOG-LET-BOG</t>
  </si>
  <si>
    <t>BOG-MZL-BOG</t>
  </si>
  <si>
    <t>BOG-EJA-BOG</t>
  </si>
  <si>
    <t>CTG-PEI-CTG</t>
  </si>
  <si>
    <t>CLO-SMR-CLO</t>
  </si>
  <si>
    <t>EOH-MTR-EOH</t>
  </si>
  <si>
    <t>ADZ-CTG-ADZ</t>
  </si>
  <si>
    <t>BOG-EOH-BOG</t>
  </si>
  <si>
    <t>BOG-RCH-BOG</t>
  </si>
  <si>
    <t>BOG-PPN-BOG</t>
  </si>
  <si>
    <t>CUC-BGA-CUC</t>
  </si>
  <si>
    <t>BOG-IBE-BOG</t>
  </si>
  <si>
    <t>BOG-AUC-BOG</t>
  </si>
  <si>
    <t>BOG-UIB-BOG</t>
  </si>
  <si>
    <t>EOH-PEI-EOH</t>
  </si>
  <si>
    <t>CTG-BGA-CTG</t>
  </si>
  <si>
    <t>ADZ-PEI-ADZ</t>
  </si>
  <si>
    <t>CLO-TCO-CLO</t>
  </si>
  <si>
    <t>BOG-FLA-BOG</t>
  </si>
  <si>
    <t>ADZ-PVA-ADZ</t>
  </si>
  <si>
    <t>BOG-VVC-BOG</t>
  </si>
  <si>
    <t>CLO-PSO-CLO</t>
  </si>
  <si>
    <t>CAQ-EOH-CAQ</t>
  </si>
  <si>
    <t>ADZ-BGA-ADZ</t>
  </si>
  <si>
    <t>BOG-CZU-BOG</t>
  </si>
  <si>
    <t>EOH-BAQ-EOH</t>
  </si>
  <si>
    <t>OTRAS</t>
  </si>
  <si>
    <t>BOG-MIA-BOG</t>
  </si>
  <si>
    <t>BOG-FLL-BOG</t>
  </si>
  <si>
    <t>BOG-JFK-BOG</t>
  </si>
  <si>
    <t>CLO-MIA-CLO</t>
  </si>
  <si>
    <t>MDE-MIA-MDE</t>
  </si>
  <si>
    <t>BOG-ORL-BOG</t>
  </si>
  <si>
    <t>BOG-IAH-BOG</t>
  </si>
  <si>
    <t>MDE-FLL-MDE</t>
  </si>
  <si>
    <t>BAQ-MIA-BAQ</t>
  </si>
  <si>
    <t>CTG-FLL-CTG</t>
  </si>
  <si>
    <t>CTG-JFK-CTG</t>
  </si>
  <si>
    <t>BOG-LAX-BOG</t>
  </si>
  <si>
    <t>BOG-EWR-BOG</t>
  </si>
  <si>
    <t>CTG-MIA-CTG</t>
  </si>
  <si>
    <t>BOG-YYZ-BOG</t>
  </si>
  <si>
    <t>MDE-JFK-MDE</t>
  </si>
  <si>
    <t>BOG-IAD-BOG</t>
  </si>
  <si>
    <t>BOG-ATL-BOG</t>
  </si>
  <si>
    <t>BOG-DFW-BOG</t>
  </si>
  <si>
    <t>PEI-JFK-PEI</t>
  </si>
  <si>
    <t>AXM-FLL-AXM</t>
  </si>
  <si>
    <t>BAQ-JFK-BAQ</t>
  </si>
  <si>
    <t>BOG-LIM-BOG</t>
  </si>
  <si>
    <t>BOG-UIO-BOG</t>
  </si>
  <si>
    <t>BOG-SCL-BOG</t>
  </si>
  <si>
    <t>BOG-GYE-BOG</t>
  </si>
  <si>
    <t>BOG-BUE-BOG</t>
  </si>
  <si>
    <t>BOG-CCS-BOG</t>
  </si>
  <si>
    <t>BOG-SAO-BOG</t>
  </si>
  <si>
    <t>BOG-GRU-BOG</t>
  </si>
  <si>
    <t>CLO-GYE-CLO</t>
  </si>
  <si>
    <t>BOG-VLN-BOG</t>
  </si>
  <si>
    <t>BOG-RIO-BOG</t>
  </si>
  <si>
    <t>MDE-LIM-MDE</t>
  </si>
  <si>
    <t>BOG-LPB-BOG</t>
  </si>
  <si>
    <t>CLO-LIM-CLO</t>
  </si>
  <si>
    <t>CLO-ESM-CLO</t>
  </si>
  <si>
    <t>BOG-MAD-BOG</t>
  </si>
  <si>
    <t>BOG-CDG-BOG</t>
  </si>
  <si>
    <t>CLO-MAD-CLO</t>
  </si>
  <si>
    <t>BOG-BCN-BOG</t>
  </si>
  <si>
    <t>BOG-FRA-BOG</t>
  </si>
  <si>
    <t>MDE-MAD-MDE</t>
  </si>
  <si>
    <t>BOG-AMS-BOG</t>
  </si>
  <si>
    <t>CLO-AMS-CLO</t>
  </si>
  <si>
    <t>PEI-MAD-PEI</t>
  </si>
  <si>
    <t>BOG-LIS-BOG</t>
  </si>
  <si>
    <t>CTG-MAD-CTG</t>
  </si>
  <si>
    <t>CLO-BCN-CLO</t>
  </si>
  <si>
    <t>BAQ-MAD-BAQ</t>
  </si>
  <si>
    <t>BOG-PTY-BOG</t>
  </si>
  <si>
    <t>BOG-MEX-BOG</t>
  </si>
  <si>
    <t>MDE-PTY-MDE</t>
  </si>
  <si>
    <t>CLO-PTY-CLO</t>
  </si>
  <si>
    <t>BOG-CUN-BOG</t>
  </si>
  <si>
    <t>BOG-SJO-BOG</t>
  </si>
  <si>
    <t>BAQ-PTY-BAQ</t>
  </si>
  <si>
    <t>CTG-PTY-CTG</t>
  </si>
  <si>
    <t>PEI-PTY-PEI</t>
  </si>
  <si>
    <t>MDE-MEX-MDE</t>
  </si>
  <si>
    <t>BOG-PUJ-BOG</t>
  </si>
  <si>
    <t>BOG-SAL-BOG</t>
  </si>
  <si>
    <t>BOG-SDQ-BOG</t>
  </si>
  <si>
    <t>BGA-PTY-BGA</t>
  </si>
  <si>
    <t>ADZ-PTY-ADZ</t>
  </si>
  <si>
    <t>CUC-PTY-CUC</t>
  </si>
  <si>
    <t>MDE-SAL-MDE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</si>
  <si>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</si>
  <si>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</si>
  <si>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</si>
  <si>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</si>
  <si>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</si>
  <si>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</si>
  <si>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</si>
  <si>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</si>
  <si>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</si>
  <si>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</si>
  <si>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</si>
  <si>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</si>
  <si>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</si>
  <si>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</si>
  <si>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</si>
  <si>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</si>
  <si>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</si>
  <si>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</si>
  <si>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</si>
  <si>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FRANCIA</t>
  </si>
  <si>
    <t>INGLATERRA</t>
  </si>
  <si>
    <t>ALEMANIA</t>
  </si>
  <si>
    <t>HOLANDA</t>
  </si>
  <si>
    <t>ITALIA</t>
  </si>
  <si>
    <t>PORTUGAL</t>
  </si>
  <si>
    <t>AUSTRALIA</t>
  </si>
  <si>
    <t>SUIZA</t>
  </si>
  <si>
    <t>BELGICA</t>
  </si>
  <si>
    <t>AUSTRIA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</si>
  <si>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</si>
  <si>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</si>
  <si>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</si>
  <si>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</si>
  <si>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</si>
  <si>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</si>
  <si>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</si>
  <si>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</si>
  <si>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</si>
  <si>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</si>
  <si>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</si>
  <si>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</si>
  <si>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</si>
  <si>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</si>
  <si>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</si>
  <si>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</si>
  <si>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</si>
  <si>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</si>
  <si>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</si>
  <si>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</si>
  <si>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</si>
  <si>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</si>
  <si>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</si>
  <si>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</si>
  <si>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</si>
  <si>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</si>
  <si>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</si>
  <si>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</si>
  <si>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</si>
  <si>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</si>
  <si>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</si>
  <si>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</si>
  <si>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</si>
  <si>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</si>
  <si>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</si>
  <si>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</si>
  <si>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</si>
  <si>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</si>
  <si>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EL YOPAL</t>
  </si>
  <si>
    <t>ARMENIA</t>
  </si>
  <si>
    <t>ARMENIA - EL EDEN</t>
  </si>
  <si>
    <t>VALLEDUPAR</t>
  </si>
  <si>
    <t>VALLEDUPAR-ALFONSO LOPEZ P.</t>
  </si>
  <si>
    <t>QUIBDO</t>
  </si>
  <si>
    <t>QUIBDO - EL CARAÑO</t>
  </si>
  <si>
    <t>NEIVA</t>
  </si>
  <si>
    <t>NEIVA - BENITO SALAS</t>
  </si>
  <si>
    <t>PASTO</t>
  </si>
  <si>
    <t>PASTO - ANTONIO NARIQO</t>
  </si>
  <si>
    <t>LETICIA</t>
  </si>
  <si>
    <t>LETICIA-ALFREDO VASQUEZ COBO</t>
  </si>
  <si>
    <t>VILLAVICENCIO</t>
  </si>
  <si>
    <t>VANGUARDIA</t>
  </si>
  <si>
    <t>MANIZALES</t>
  </si>
  <si>
    <t>MANIZALES - LA NUBIA</t>
  </si>
  <si>
    <t>CAREPA</t>
  </si>
  <si>
    <t>ANTONIO ROLDAN BETANCOURT</t>
  </si>
  <si>
    <t>BARRANCABERMEJA</t>
  </si>
  <si>
    <t>BARRANCABERMEJA-YARIGUIES</t>
  </si>
  <si>
    <t>IBAGUE</t>
  </si>
  <si>
    <t>IBAGUE - PERALES</t>
  </si>
  <si>
    <t>ARAUCA - MUNICIPIO</t>
  </si>
  <si>
    <t>ARAUCA - SANTIAGO PEREZ QUIROZ</t>
  </si>
  <si>
    <t>RIOHACHA</t>
  </si>
  <si>
    <t>RIOHACHA-ALMIRANTE PADILLA</t>
  </si>
  <si>
    <t>POPAYAN</t>
  </si>
  <si>
    <t>POPAYAN - GMOLEON VALENCIA</t>
  </si>
  <si>
    <t>TUMACO</t>
  </si>
  <si>
    <t>TUMACO - LA FLORIDA</t>
  </si>
  <si>
    <t>FLORENCIA</t>
  </si>
  <si>
    <t>GUSTAVO ARTUNDUAGA PAREDES</t>
  </si>
  <si>
    <t>LA MACARENA</t>
  </si>
  <si>
    <t>LA MACARENA - META</t>
  </si>
  <si>
    <t>MAICAO</t>
  </si>
  <si>
    <t>JORGE ISAACS (ANTES LA MINA)</t>
  </si>
  <si>
    <t>PUERTO GAITAN</t>
  </si>
  <si>
    <t>MORELIA</t>
  </si>
  <si>
    <t>BAHIA SOLANO</t>
  </si>
  <si>
    <t>BAHIA SOLANO - JOSE C. MUTIS</t>
  </si>
  <si>
    <t>PROVIDENCIA</t>
  </si>
  <si>
    <t>PROVIDENCIA- EL EMBRUJO</t>
  </si>
  <si>
    <t>COROZAL</t>
  </si>
  <si>
    <t>COROZAL - LAS BRUJAS</t>
  </si>
  <si>
    <t>PUERTO ASIS</t>
  </si>
  <si>
    <t>PUERTO ASIS - 3 DE MAYO</t>
  </si>
  <si>
    <t>CAUCASIA</t>
  </si>
  <si>
    <t>CAUCASIA- JUAN H. WHITE</t>
  </si>
  <si>
    <t>PUERTO CARRENO</t>
  </si>
  <si>
    <t>CARREÑO-GERMAN OLANO</t>
  </si>
  <si>
    <t>GUAPI</t>
  </si>
  <si>
    <t>GUAPI - JUAN CASIANO</t>
  </si>
  <si>
    <t>MITU</t>
  </si>
  <si>
    <t>PUERTO INIRIDA</t>
  </si>
  <si>
    <t>PUERTO INIRIDA - CESAR GAVIRIA TRUJ</t>
  </si>
  <si>
    <t>NUQUI</t>
  </si>
  <si>
    <t>NUQUI - REYES MURILLO</t>
  </si>
  <si>
    <t>SARAVENA-COLONIZADORES</t>
  </si>
  <si>
    <t>SAN JOSE DEL GUAVIARE</t>
  </si>
  <si>
    <t>URIBIA</t>
  </si>
  <si>
    <t>PUERTO BOLIVAR - PORTETE</t>
  </si>
  <si>
    <t>VILLA GARZON</t>
  </si>
  <si>
    <t>TOLU</t>
  </si>
  <si>
    <t>EL BAGRE</t>
  </si>
  <si>
    <t>BUENAVENTURA</t>
  </si>
  <si>
    <t>BUENAVENTURA - GERARDO TOBAR LOPEZ</t>
  </si>
  <si>
    <t>PUERTO LEGUIZAMO</t>
  </si>
  <si>
    <t>CUMARIBO</t>
  </si>
  <si>
    <t>GUAINIA (BARRANCO MINAS)</t>
  </si>
  <si>
    <t>BARRANCO MINAS</t>
  </si>
  <si>
    <t>CARURU</t>
  </si>
  <si>
    <t>TARAIRA</t>
  </si>
  <si>
    <t>SOLANO</t>
  </si>
  <si>
    <t>MIRAFLORES - GUAVIARE</t>
  </si>
  <si>
    <t>MIRAFLORES</t>
  </si>
  <si>
    <t>LA PEDRERA</t>
  </si>
  <si>
    <t>SANTA RITA - VICHADA</t>
  </si>
  <si>
    <t>CENTRO ADM. "MARANDUA"</t>
  </si>
  <si>
    <t>SAN FELIPE</t>
  </si>
  <si>
    <t>ARARACUARA</t>
  </si>
  <si>
    <t>CONDOTO</t>
  </si>
  <si>
    <t>CONDOTO MANDINGA</t>
  </si>
  <si>
    <t>MONFORT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</si>
</sst>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ck">
        <color theme="5" tint="-0.4999699890613556"/>
      </top>
      <bottom style="thin">
        <color theme="0" tint="-0.24993999302387238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thin"/>
      <top style="thick">
        <color theme="5" tint="-0.4999699890613556"/>
      </top>
      <bottom style="thin">
        <color theme="0" tint="-0.24993999302387238"/>
      </bottom>
    </border>
    <border>
      <left style="medium"/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medium"/>
      <top style="thick">
        <color theme="5" tint="-0.4999699890613556"/>
      </top>
      <bottom style="thin">
        <color theme="0" tint="-0.24993999302387238"/>
      </bottom>
    </border>
    <border>
      <left style="thin"/>
      <right style="thick"/>
      <top style="thick">
        <color theme="5" tint="-0.4999699890613556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medium"/>
      <top style="thin">
        <color theme="0" tint="-0.24993999302387238"/>
      </top>
      <bottom style="thin"/>
    </border>
    <border>
      <left style="thin"/>
      <right style="thick"/>
      <top style="thin">
        <color theme="0" tint="-0.24993999302387238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692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3" fontId="3" fillId="0" borderId="21" xfId="64" applyNumberFormat="1" applyFont="1" applyBorder="1">
      <alignment/>
      <protection/>
    </xf>
    <xf numFmtId="3" fontId="3" fillId="0" borderId="37" xfId="64" applyNumberFormat="1" applyFont="1" applyBorder="1">
      <alignment/>
      <protection/>
    </xf>
    <xf numFmtId="10" fontId="3" fillId="0" borderId="38" xfId="64" applyNumberFormat="1" applyFont="1" applyBorder="1">
      <alignment/>
      <protection/>
    </xf>
    <xf numFmtId="2" fontId="3" fillId="0" borderId="39" xfId="64" applyNumberFormat="1" applyFont="1" applyBorder="1" applyAlignment="1">
      <alignment horizontal="right"/>
      <protection/>
    </xf>
    <xf numFmtId="0" fontId="3" fillId="0" borderId="40" xfId="64" applyNumberFormat="1" applyFont="1" applyBorder="1" quotePrefix="1">
      <alignment/>
      <protection/>
    </xf>
    <xf numFmtId="2" fontId="3" fillId="0" borderId="4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2" fontId="3" fillId="0" borderId="41" xfId="64" applyNumberFormat="1" applyFont="1" applyBorder="1" applyAlignment="1">
      <alignment horizontal="right"/>
      <protection/>
    </xf>
    <xf numFmtId="0" fontId="3" fillId="0" borderId="45" xfId="64" applyNumberFormat="1" applyFont="1" applyBorder="1" quotePrefix="1">
      <alignment/>
      <protection/>
    </xf>
    <xf numFmtId="2" fontId="24" fillId="36" borderId="46" xfId="64" applyNumberFormat="1" applyFont="1" applyFill="1" applyBorder="1">
      <alignment/>
      <protection/>
    </xf>
    <xf numFmtId="3" fontId="24" fillId="36" borderId="47" xfId="64" applyNumberFormat="1" applyFont="1" applyFill="1" applyBorder="1">
      <alignment/>
      <protection/>
    </xf>
    <xf numFmtId="3" fontId="24" fillId="36" borderId="48" xfId="64" applyNumberFormat="1" applyFont="1" applyFill="1" applyBorder="1">
      <alignment/>
      <protection/>
    </xf>
    <xf numFmtId="10" fontId="24" fillId="36" borderId="49" xfId="64" applyNumberFormat="1" applyFont="1" applyFill="1" applyBorder="1">
      <alignment/>
      <protection/>
    </xf>
    <xf numFmtId="3" fontId="24" fillId="36" borderId="50" xfId="64" applyNumberFormat="1" applyFont="1" applyFill="1" applyBorder="1">
      <alignment/>
      <protection/>
    </xf>
    <xf numFmtId="3" fontId="24" fillId="36" borderId="51" xfId="64" applyNumberFormat="1" applyFont="1" applyFill="1" applyBorder="1">
      <alignment/>
      <protection/>
    </xf>
    <xf numFmtId="0" fontId="24" fillId="36" borderId="4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52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53" xfId="64" applyNumberFormat="1" applyFont="1" applyFill="1" applyBorder="1" applyAlignment="1">
      <alignment horizontal="center" vertical="center" wrapText="1"/>
      <protection/>
    </xf>
    <xf numFmtId="49" fontId="5" fillId="35" borderId="5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46" xfId="64" applyNumberFormat="1" applyFont="1" applyFill="1" applyBorder="1">
      <alignment/>
      <protection/>
    </xf>
    <xf numFmtId="3" fontId="26" fillId="37" borderId="47" xfId="64" applyNumberFormat="1" applyFont="1" applyFill="1" applyBorder="1">
      <alignment/>
      <protection/>
    </xf>
    <xf numFmtId="3" fontId="26" fillId="37" borderId="48" xfId="64" applyNumberFormat="1" applyFont="1" applyFill="1" applyBorder="1">
      <alignment/>
      <protection/>
    </xf>
    <xf numFmtId="10" fontId="26" fillId="37" borderId="49" xfId="64" applyNumberFormat="1" applyFont="1" applyFill="1" applyBorder="1">
      <alignment/>
      <protection/>
    </xf>
    <xf numFmtId="0" fontId="26" fillId="37" borderId="4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0" fontId="6" fillId="0" borderId="55" xfId="58" applyNumberFormat="1" applyFont="1" applyFill="1" applyBorder="1" applyAlignment="1">
      <alignment horizontal="right"/>
      <protection/>
    </xf>
    <xf numFmtId="3" fontId="12" fillId="0" borderId="56" xfId="58" applyNumberFormat="1" applyFont="1" applyFill="1" applyBorder="1">
      <alignment/>
      <protection/>
    </xf>
    <xf numFmtId="3" fontId="6" fillId="0" borderId="57" xfId="58" applyNumberFormat="1" applyFont="1" applyFill="1" applyBorder="1">
      <alignment/>
      <protection/>
    </xf>
    <xf numFmtId="3" fontId="6" fillId="0" borderId="58" xfId="58" applyNumberFormat="1" applyFont="1" applyFill="1" applyBorder="1">
      <alignment/>
      <protection/>
    </xf>
    <xf numFmtId="3" fontId="6" fillId="0" borderId="59" xfId="58" applyNumberFormat="1" applyFont="1" applyFill="1" applyBorder="1">
      <alignment/>
      <protection/>
    </xf>
    <xf numFmtId="10" fontId="6" fillId="0" borderId="60" xfId="58" applyNumberFormat="1" applyFont="1" applyFill="1" applyBorder="1">
      <alignment/>
      <protection/>
    </xf>
    <xf numFmtId="3" fontId="6" fillId="0" borderId="61" xfId="58" applyNumberFormat="1" applyFont="1" applyFill="1" applyBorder="1">
      <alignment/>
      <protection/>
    </xf>
    <xf numFmtId="10" fontId="6" fillId="0" borderId="60" xfId="58" applyNumberFormat="1" applyFont="1" applyFill="1" applyBorder="1" applyAlignment="1">
      <alignment horizontal="right"/>
      <protection/>
    </xf>
    <xf numFmtId="0" fontId="6" fillId="0" borderId="62" xfId="58" applyFont="1" applyFill="1" applyBorder="1">
      <alignment/>
      <protection/>
    </xf>
    <xf numFmtId="10" fontId="6" fillId="0" borderId="63" xfId="58" applyNumberFormat="1" applyFont="1" applyFill="1" applyBorder="1" applyAlignment="1">
      <alignment horizontal="right"/>
      <protection/>
    </xf>
    <xf numFmtId="3" fontId="12" fillId="0" borderId="64" xfId="58" applyNumberFormat="1" applyFont="1" applyFill="1" applyBorder="1">
      <alignment/>
      <protection/>
    </xf>
    <xf numFmtId="3" fontId="6" fillId="0" borderId="65" xfId="58" applyNumberFormat="1" applyFont="1" applyFill="1" applyBorder="1">
      <alignment/>
      <protection/>
    </xf>
    <xf numFmtId="3" fontId="6" fillId="0" borderId="66" xfId="58" applyNumberFormat="1" applyFont="1" applyFill="1" applyBorder="1">
      <alignment/>
      <protection/>
    </xf>
    <xf numFmtId="3" fontId="6" fillId="0" borderId="67" xfId="58" applyNumberFormat="1" applyFont="1" applyFill="1" applyBorder="1">
      <alignment/>
      <protection/>
    </xf>
    <xf numFmtId="10" fontId="6" fillId="0" borderId="68" xfId="58" applyNumberFormat="1" applyFont="1" applyFill="1" applyBorder="1">
      <alignment/>
      <protection/>
    </xf>
    <xf numFmtId="3" fontId="6" fillId="0" borderId="69" xfId="58" applyNumberFormat="1" applyFont="1" applyFill="1" applyBorder="1">
      <alignment/>
      <protection/>
    </xf>
    <xf numFmtId="10" fontId="6" fillId="0" borderId="68" xfId="58" applyNumberFormat="1" applyFont="1" applyFill="1" applyBorder="1" applyAlignment="1">
      <alignment horizontal="right"/>
      <protection/>
    </xf>
    <xf numFmtId="0" fontId="6" fillId="0" borderId="70" xfId="58" applyFont="1" applyFill="1" applyBorder="1">
      <alignment/>
      <protection/>
    </xf>
    <xf numFmtId="10" fontId="6" fillId="0" borderId="71" xfId="58" applyNumberFormat="1" applyFont="1" applyFill="1" applyBorder="1" applyAlignment="1">
      <alignment horizontal="right"/>
      <protection/>
    </xf>
    <xf numFmtId="3" fontId="12" fillId="0" borderId="72" xfId="58" applyNumberFormat="1" applyFont="1" applyFill="1" applyBorder="1">
      <alignment/>
      <protection/>
    </xf>
    <xf numFmtId="3" fontId="6" fillId="0" borderId="44" xfId="58" applyNumberFormat="1" applyFont="1" applyFill="1" applyBorder="1">
      <alignment/>
      <protection/>
    </xf>
    <xf numFmtId="3" fontId="6" fillId="0" borderId="73" xfId="58" applyNumberFormat="1" applyFont="1" applyFill="1" applyBorder="1">
      <alignment/>
      <protection/>
    </xf>
    <xf numFmtId="3" fontId="6" fillId="0" borderId="74" xfId="58" applyNumberFormat="1" applyFont="1" applyFill="1" applyBorder="1">
      <alignment/>
      <protection/>
    </xf>
    <xf numFmtId="10" fontId="6" fillId="0" borderId="75" xfId="58" applyNumberFormat="1" applyFont="1" applyFill="1" applyBorder="1">
      <alignment/>
      <protection/>
    </xf>
    <xf numFmtId="3" fontId="6" fillId="0" borderId="43" xfId="58" applyNumberFormat="1" applyFont="1" applyFill="1" applyBorder="1">
      <alignment/>
      <protection/>
    </xf>
    <xf numFmtId="10" fontId="6" fillId="0" borderId="75" xfId="58" applyNumberFormat="1" applyFont="1" applyFill="1" applyBorder="1" applyAlignment="1">
      <alignment horizontal="right"/>
      <protection/>
    </xf>
    <xf numFmtId="0" fontId="6" fillId="0" borderId="76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77" xfId="58" applyNumberFormat="1" applyFont="1" applyFill="1" applyBorder="1" applyAlignment="1">
      <alignment horizontal="right" vertical="center"/>
      <protection/>
    </xf>
    <xf numFmtId="3" fontId="27" fillId="36" borderId="78" xfId="58" applyNumberFormat="1" applyFont="1" applyFill="1" applyBorder="1" applyAlignment="1">
      <alignment vertical="center"/>
      <protection/>
    </xf>
    <xf numFmtId="3" fontId="27" fillId="36" borderId="79" xfId="58" applyNumberFormat="1" applyFont="1" applyFill="1" applyBorder="1" applyAlignment="1">
      <alignment vertical="center"/>
      <protection/>
    </xf>
    <xf numFmtId="3" fontId="27" fillId="36" borderId="80" xfId="58" applyNumberFormat="1" applyFont="1" applyFill="1" applyBorder="1" applyAlignment="1">
      <alignment vertical="center"/>
      <protection/>
    </xf>
    <xf numFmtId="3" fontId="27" fillId="36" borderId="81" xfId="58" applyNumberFormat="1" applyFont="1" applyFill="1" applyBorder="1" applyAlignment="1">
      <alignment vertical="center"/>
      <protection/>
    </xf>
    <xf numFmtId="173" fontId="27" fillId="36" borderId="82" xfId="58" applyNumberFormat="1" applyFont="1" applyFill="1" applyBorder="1" applyAlignment="1">
      <alignment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10" fontId="27" fillId="36" borderId="82" xfId="58" applyNumberFormat="1" applyFont="1" applyFill="1" applyBorder="1" applyAlignment="1">
      <alignment horizontal="right"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5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49" fontId="13" fillId="35" borderId="61" xfId="58" applyNumberFormat="1" applyFont="1" applyFill="1" applyBorder="1" applyAlignment="1">
      <alignment horizontal="center" vertical="center" wrapText="1"/>
      <protection/>
    </xf>
    <xf numFmtId="49" fontId="13" fillId="35" borderId="59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10" fontId="3" fillId="0" borderId="86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87" xfId="65" applyNumberFormat="1" applyFont="1" applyBorder="1">
      <alignment/>
      <protection/>
    </xf>
    <xf numFmtId="10" fontId="3" fillId="0" borderId="88" xfId="65" applyNumberFormat="1" applyFont="1" applyBorder="1">
      <alignment/>
      <protection/>
    </xf>
    <xf numFmtId="10" fontId="3" fillId="0" borderId="12" xfId="65" applyNumberFormat="1" applyFont="1" applyBorder="1">
      <alignment/>
      <protection/>
    </xf>
    <xf numFmtId="3" fontId="3" fillId="0" borderId="89" xfId="65" applyNumberFormat="1" applyFont="1" applyBorder="1">
      <alignment/>
      <protection/>
    </xf>
    <xf numFmtId="0" fontId="3" fillId="0" borderId="90" xfId="65" applyNumberFormat="1" applyFont="1" applyBorder="1">
      <alignment/>
      <protection/>
    </xf>
    <xf numFmtId="10" fontId="3" fillId="0" borderId="91" xfId="65" applyNumberFormat="1" applyFont="1" applyBorder="1">
      <alignment/>
      <protection/>
    </xf>
    <xf numFmtId="3" fontId="3" fillId="0" borderId="42" xfId="65" applyNumberFormat="1" applyFont="1" applyBorder="1">
      <alignment/>
      <protection/>
    </xf>
    <xf numFmtId="3" fontId="3" fillId="0" borderId="43" xfId="65" applyNumberFormat="1" applyFont="1" applyBorder="1">
      <alignment/>
      <protection/>
    </xf>
    <xf numFmtId="10" fontId="3" fillId="0" borderId="41" xfId="65" applyNumberFormat="1" applyFont="1" applyBorder="1">
      <alignment/>
      <protection/>
    </xf>
    <xf numFmtId="10" fontId="3" fillId="0" borderId="42" xfId="65" applyNumberFormat="1" applyFont="1" applyBorder="1">
      <alignment/>
      <protection/>
    </xf>
    <xf numFmtId="3" fontId="3" fillId="0" borderId="74" xfId="65" applyNumberFormat="1" applyFont="1" applyBorder="1">
      <alignment/>
      <protection/>
    </xf>
    <xf numFmtId="0" fontId="3" fillId="0" borderId="76" xfId="65" applyNumberFormat="1" applyFont="1" applyBorder="1">
      <alignment/>
      <protection/>
    </xf>
    <xf numFmtId="0" fontId="26" fillId="0" borderId="0" xfId="65" applyFont="1">
      <alignment/>
      <protection/>
    </xf>
    <xf numFmtId="10" fontId="26" fillId="37" borderId="92" xfId="65" applyNumberFormat="1" applyFont="1" applyFill="1" applyBorder="1" applyAlignment="1">
      <alignment vertical="center"/>
      <protection/>
    </xf>
    <xf numFmtId="3" fontId="26" fillId="37" borderId="93" xfId="65" applyNumberFormat="1" applyFont="1" applyFill="1" applyBorder="1" applyAlignment="1">
      <alignment vertical="center"/>
      <protection/>
    </xf>
    <xf numFmtId="10" fontId="26" fillId="37" borderId="94" xfId="65" applyNumberFormat="1" applyFont="1" applyFill="1" applyBorder="1" applyAlignment="1">
      <alignment vertical="center"/>
      <protection/>
    </xf>
    <xf numFmtId="3" fontId="26" fillId="37" borderId="95" xfId="65" applyNumberFormat="1" applyFont="1" applyFill="1" applyBorder="1" applyAlignment="1">
      <alignment vertical="center"/>
      <protection/>
    </xf>
    <xf numFmtId="10" fontId="26" fillId="37" borderId="96" xfId="65" applyNumberFormat="1" applyFont="1" applyFill="1" applyBorder="1" applyAlignment="1">
      <alignment vertical="center"/>
      <protection/>
    </xf>
    <xf numFmtId="3" fontId="26" fillId="37" borderId="97" xfId="65" applyNumberFormat="1" applyFont="1" applyFill="1" applyBorder="1" applyAlignment="1">
      <alignment vertical="center"/>
      <protection/>
    </xf>
    <xf numFmtId="0" fontId="26" fillId="37" borderId="98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10" fontId="30" fillId="37" borderId="99" xfId="65" applyNumberFormat="1" applyFont="1" applyFill="1" applyBorder="1">
      <alignment/>
      <protection/>
    </xf>
    <xf numFmtId="3" fontId="27" fillId="37" borderId="100" xfId="65" applyNumberFormat="1" applyFont="1" applyFill="1" applyBorder="1" applyAlignment="1">
      <alignment vertical="center"/>
      <protection/>
    </xf>
    <xf numFmtId="173" fontId="27" fillId="37" borderId="101" xfId="65" applyNumberFormat="1" applyFont="1" applyFill="1" applyBorder="1" applyAlignment="1">
      <alignment vertical="center"/>
      <protection/>
    </xf>
    <xf numFmtId="3" fontId="27" fillId="37" borderId="102" xfId="65" applyNumberFormat="1" applyFont="1" applyFill="1" applyBorder="1" applyAlignment="1">
      <alignment vertical="center"/>
      <protection/>
    </xf>
    <xf numFmtId="10" fontId="30" fillId="37" borderId="101" xfId="65" applyNumberFormat="1" applyFont="1" applyFill="1" applyBorder="1">
      <alignment/>
      <protection/>
    </xf>
    <xf numFmtId="3" fontId="27" fillId="37" borderId="103" xfId="65" applyNumberFormat="1" applyFont="1" applyFill="1" applyBorder="1" applyAlignment="1">
      <alignment vertical="center"/>
      <protection/>
    </xf>
    <xf numFmtId="0" fontId="27" fillId="37" borderId="104" xfId="65" applyNumberFormat="1" applyFont="1" applyFill="1" applyBorder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105" xfId="58" applyNumberFormat="1" applyFont="1" applyFill="1" applyBorder="1" applyAlignment="1">
      <alignment horizontal="right"/>
      <protection/>
    </xf>
    <xf numFmtId="3" fontId="12" fillId="38" borderId="106" xfId="58" applyNumberFormat="1" applyFont="1" applyFill="1" applyBorder="1">
      <alignment/>
      <protection/>
    </xf>
    <xf numFmtId="3" fontId="12" fillId="38" borderId="107" xfId="58" applyNumberFormat="1" applyFont="1" applyFill="1" applyBorder="1">
      <alignment/>
      <protection/>
    </xf>
    <xf numFmtId="3" fontId="12" fillId="38" borderId="108" xfId="58" applyNumberFormat="1" applyFont="1" applyFill="1" applyBorder="1">
      <alignment/>
      <protection/>
    </xf>
    <xf numFmtId="10" fontId="12" fillId="38" borderId="109" xfId="58" applyNumberFormat="1" applyFont="1" applyFill="1" applyBorder="1">
      <alignment/>
      <protection/>
    </xf>
    <xf numFmtId="10" fontId="12" fillId="38" borderId="109" xfId="58" applyNumberFormat="1" applyFont="1" applyFill="1" applyBorder="1" applyAlignment="1">
      <alignment horizontal="right"/>
      <protection/>
    </xf>
    <xf numFmtId="0" fontId="12" fillId="38" borderId="110" xfId="58" applyFont="1" applyFill="1" applyBorder="1">
      <alignment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66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0" fontId="3" fillId="0" borderId="70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114" xfId="58" applyNumberFormat="1" applyFont="1" applyFill="1" applyBorder="1" applyAlignment="1">
      <alignment horizontal="right" vertical="center"/>
      <protection/>
    </xf>
    <xf numFmtId="3" fontId="12" fillId="38" borderId="115" xfId="58" applyNumberFormat="1" applyFont="1" applyFill="1" applyBorder="1" applyAlignment="1">
      <alignment vertical="center"/>
      <protection/>
    </xf>
    <xf numFmtId="3" fontId="12" fillId="38" borderId="116" xfId="58" applyNumberFormat="1" applyFont="1" applyFill="1" applyBorder="1" applyAlignment="1">
      <alignment vertical="center"/>
      <protection/>
    </xf>
    <xf numFmtId="3" fontId="12" fillId="38" borderId="117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horizontal="right" vertical="center"/>
      <protection/>
    </xf>
    <xf numFmtId="0" fontId="12" fillId="38" borderId="119" xfId="58" applyFont="1" applyFill="1" applyBorder="1" applyAlignment="1">
      <alignment vertical="center"/>
      <protection/>
    </xf>
    <xf numFmtId="10" fontId="3" fillId="0" borderId="91" xfId="58" applyNumberFormat="1" applyFont="1" applyFill="1" applyBorder="1" applyAlignment="1">
      <alignment horizontal="right"/>
      <protection/>
    </xf>
    <xf numFmtId="3" fontId="3" fillId="0" borderId="44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3" fillId="0" borderId="43" xfId="58" applyNumberFormat="1" applyFont="1" applyFill="1" applyBorder="1">
      <alignment/>
      <protection/>
    </xf>
    <xf numFmtId="10" fontId="3" fillId="0" borderId="41" xfId="58" applyNumberFormat="1" applyFont="1" applyFill="1" applyBorder="1">
      <alignment/>
      <protection/>
    </xf>
    <xf numFmtId="10" fontId="3" fillId="0" borderId="41" xfId="58" applyNumberFormat="1" applyFont="1" applyFill="1" applyBorder="1" applyAlignment="1">
      <alignment horizontal="right"/>
      <protection/>
    </xf>
    <xf numFmtId="0" fontId="3" fillId="0" borderId="76" xfId="58" applyFont="1" applyFill="1" applyBorder="1">
      <alignment/>
      <protection/>
    </xf>
    <xf numFmtId="3" fontId="3" fillId="0" borderId="42" xfId="58" applyNumberFormat="1" applyFont="1" applyFill="1" applyBorder="1">
      <alignment/>
      <protection/>
    </xf>
    <xf numFmtId="10" fontId="3" fillId="0" borderId="120" xfId="58" applyNumberFormat="1" applyFont="1" applyFill="1" applyBorder="1" applyAlignment="1">
      <alignment horizontal="right"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0" fontId="3" fillId="0" borderId="125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6" borderId="126" xfId="58" applyNumberFormat="1" applyFont="1" applyFill="1" applyBorder="1" applyAlignment="1">
      <alignment horizontal="right" vertical="center"/>
      <protection/>
    </xf>
    <xf numFmtId="3" fontId="26" fillId="36" borderId="127" xfId="58" applyNumberFormat="1" applyFont="1" applyFill="1" applyBorder="1" applyAlignment="1">
      <alignment vertical="center"/>
      <protection/>
    </xf>
    <xf numFmtId="3" fontId="26" fillId="36" borderId="128" xfId="58" applyNumberFormat="1" applyFont="1" applyFill="1" applyBorder="1" applyAlignment="1">
      <alignment vertical="center"/>
      <protection/>
    </xf>
    <xf numFmtId="3" fontId="26" fillId="36" borderId="129" xfId="58" applyNumberFormat="1" applyFont="1" applyFill="1" applyBorder="1" applyAlignment="1">
      <alignment vertical="center"/>
      <protection/>
    </xf>
    <xf numFmtId="9" fontId="26" fillId="36" borderId="130" xfId="58" applyNumberFormat="1" applyFont="1" applyFill="1" applyBorder="1" applyAlignment="1">
      <alignment vertical="center"/>
      <protection/>
    </xf>
    <xf numFmtId="0" fontId="26" fillId="36" borderId="131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49" fontId="12" fillId="35" borderId="58" xfId="58" applyNumberFormat="1" applyFont="1" applyFill="1" applyBorder="1" applyAlignment="1">
      <alignment horizontal="center" vertical="center" wrapText="1"/>
      <protection/>
    </xf>
    <xf numFmtId="49" fontId="12" fillId="35" borderId="61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105" xfId="58" applyNumberFormat="1" applyFont="1" applyFill="1" applyBorder="1" applyAlignment="1">
      <alignment horizontal="right"/>
      <protection/>
    </xf>
    <xf numFmtId="3" fontId="6" fillId="38" borderId="132" xfId="58" applyNumberFormat="1" applyFont="1" applyFill="1" applyBorder="1">
      <alignment/>
      <protection/>
    </xf>
    <xf numFmtId="3" fontId="6" fillId="38" borderId="133" xfId="58" applyNumberFormat="1" applyFont="1" applyFill="1" applyBorder="1">
      <alignment/>
      <protection/>
    </xf>
    <xf numFmtId="3" fontId="6" fillId="38" borderId="106" xfId="58" applyNumberFormat="1" applyFont="1" applyFill="1" applyBorder="1">
      <alignment/>
      <protection/>
    </xf>
    <xf numFmtId="3" fontId="6" fillId="38" borderId="107" xfId="58" applyNumberFormat="1" applyFont="1" applyFill="1" applyBorder="1">
      <alignment/>
      <protection/>
    </xf>
    <xf numFmtId="3" fontId="6" fillId="38" borderId="108" xfId="58" applyNumberFormat="1" applyFont="1" applyFill="1" applyBorder="1">
      <alignment/>
      <protection/>
    </xf>
    <xf numFmtId="10" fontId="6" fillId="38" borderId="109" xfId="58" applyNumberFormat="1" applyFont="1" applyFill="1" applyBorder="1">
      <alignment/>
      <protection/>
    </xf>
    <xf numFmtId="10" fontId="6" fillId="38" borderId="109" xfId="58" applyNumberFormat="1" applyFont="1" applyFill="1" applyBorder="1" applyAlignment="1">
      <alignment horizontal="right"/>
      <protection/>
    </xf>
    <xf numFmtId="0" fontId="6" fillId="38" borderId="110" xfId="58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10" fontId="6" fillId="0" borderId="113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114" xfId="58" applyNumberFormat="1" applyFont="1" applyFill="1" applyBorder="1" applyAlignment="1">
      <alignment horizontal="right"/>
      <protection/>
    </xf>
    <xf numFmtId="3" fontId="6" fillId="38" borderId="135" xfId="58" applyNumberFormat="1" applyFont="1" applyFill="1" applyBorder="1">
      <alignment/>
      <protection/>
    </xf>
    <xf numFmtId="3" fontId="6" fillId="38" borderId="136" xfId="58" applyNumberFormat="1" applyFont="1" applyFill="1" applyBorder="1">
      <alignment/>
      <protection/>
    </xf>
    <xf numFmtId="3" fontId="6" fillId="38" borderId="115" xfId="58" applyNumberFormat="1" applyFont="1" applyFill="1" applyBorder="1">
      <alignment/>
      <protection/>
    </xf>
    <xf numFmtId="3" fontId="6" fillId="38" borderId="116" xfId="58" applyNumberFormat="1" applyFont="1" applyFill="1" applyBorder="1">
      <alignment/>
      <protection/>
    </xf>
    <xf numFmtId="3" fontId="6" fillId="38" borderId="117" xfId="58" applyNumberFormat="1" applyFont="1" applyFill="1" applyBorder="1">
      <alignment/>
      <protection/>
    </xf>
    <xf numFmtId="10" fontId="6" fillId="38" borderId="118" xfId="58" applyNumberFormat="1" applyFont="1" applyFill="1" applyBorder="1">
      <alignment/>
      <protection/>
    </xf>
    <xf numFmtId="10" fontId="6" fillId="38" borderId="118" xfId="58" applyNumberFormat="1" applyFont="1" applyFill="1" applyBorder="1" applyAlignment="1">
      <alignment horizontal="right"/>
      <protection/>
    </xf>
    <xf numFmtId="0" fontId="6" fillId="38" borderId="119" xfId="58" applyFont="1" applyFill="1" applyBorder="1">
      <alignment/>
      <protection/>
    </xf>
    <xf numFmtId="3" fontId="3" fillId="0" borderId="137" xfId="58" applyNumberFormat="1" applyFont="1" applyFill="1" applyBorder="1">
      <alignment/>
      <protection/>
    </xf>
    <xf numFmtId="3" fontId="3" fillId="0" borderId="74" xfId="58" applyNumberFormat="1" applyFont="1" applyFill="1" applyBorder="1">
      <alignment/>
      <protection/>
    </xf>
    <xf numFmtId="3" fontId="3" fillId="0" borderId="138" xfId="58" applyNumberFormat="1" applyFont="1" applyFill="1" applyBorder="1">
      <alignment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27" fillId="8" borderId="126" xfId="58" applyNumberFormat="1" applyFont="1" applyFill="1" applyBorder="1" applyAlignment="1">
      <alignment horizontal="right" vertical="center"/>
      <protection/>
    </xf>
    <xf numFmtId="3" fontId="27" fillId="8" borderId="141" xfId="58" applyNumberFormat="1" applyFont="1" applyFill="1" applyBorder="1" applyAlignment="1">
      <alignment vertical="center"/>
      <protection/>
    </xf>
    <xf numFmtId="3" fontId="27" fillId="8" borderId="142" xfId="58" applyNumberFormat="1" applyFont="1" applyFill="1" applyBorder="1" applyAlignment="1">
      <alignment vertical="center"/>
      <protection/>
    </xf>
    <xf numFmtId="3" fontId="27" fillId="8" borderId="14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144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horizontal="right" vertical="center"/>
      <protection/>
    </xf>
    <xf numFmtId="0" fontId="27" fillId="8" borderId="146" xfId="58" applyNumberFormat="1" applyFont="1" applyFill="1" applyBorder="1" applyAlignment="1">
      <alignment vertical="center"/>
      <protection/>
    </xf>
    <xf numFmtId="0" fontId="27" fillId="37" borderId="146" xfId="58" applyNumberFormat="1" applyFont="1" applyFill="1" applyBorder="1" applyAlignment="1">
      <alignment vertical="center"/>
      <protection/>
    </xf>
    <xf numFmtId="3" fontId="12" fillId="38" borderId="136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3" fontId="12" fillId="38" borderId="73" xfId="58" applyNumberFormat="1" applyFont="1" applyFill="1" applyBorder="1" applyAlignment="1">
      <alignment vertical="center"/>
      <protection/>
    </xf>
    <xf numFmtId="3" fontId="12" fillId="38" borderId="44" xfId="58" applyNumberFormat="1" applyFont="1" applyFill="1" applyBorder="1" applyAlignment="1">
      <alignment vertical="center"/>
      <protection/>
    </xf>
    <xf numFmtId="3" fontId="12" fillId="38" borderId="43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horizontal="right" vertical="center"/>
      <protection/>
    </xf>
    <xf numFmtId="0" fontId="12" fillId="38" borderId="76" xfId="58" applyFont="1" applyFill="1" applyBorder="1" applyAlignment="1">
      <alignment vertical="center"/>
      <protection/>
    </xf>
    <xf numFmtId="10" fontId="26" fillId="36" borderId="147" xfId="58" applyNumberFormat="1" applyFont="1" applyFill="1" applyBorder="1" applyAlignment="1">
      <alignment horizontal="right" vertical="center"/>
      <protection/>
    </xf>
    <xf numFmtId="3" fontId="26" fillId="36" borderId="80" xfId="58" applyNumberFormat="1" applyFont="1" applyFill="1" applyBorder="1" applyAlignment="1">
      <alignment vertical="center"/>
      <protection/>
    </xf>
    <xf numFmtId="3" fontId="26" fillId="36" borderId="79" xfId="58" applyNumberFormat="1" applyFont="1" applyFill="1" applyBorder="1" applyAlignment="1">
      <alignment vertical="center"/>
      <protection/>
    </xf>
    <xf numFmtId="3" fontId="26" fillId="36" borderId="84" xfId="58" applyNumberFormat="1" applyFont="1" applyFill="1" applyBorder="1" applyAlignment="1">
      <alignment vertical="center"/>
      <protection/>
    </xf>
    <xf numFmtId="173" fontId="26" fillId="36" borderId="148" xfId="58" applyNumberFormat="1" applyFont="1" applyFill="1" applyBorder="1" applyAlignment="1">
      <alignment vertical="center"/>
      <protection/>
    </xf>
    <xf numFmtId="0" fontId="26" fillId="36" borderId="85" xfId="58" applyNumberFormat="1" applyFont="1" applyFill="1" applyBorder="1" applyAlignment="1">
      <alignment vertical="center"/>
      <protection/>
    </xf>
    <xf numFmtId="10" fontId="27" fillId="36" borderId="126" xfId="58" applyNumberFormat="1" applyFont="1" applyFill="1" applyBorder="1" applyAlignment="1">
      <alignment horizontal="right" vertical="center"/>
      <protection/>
    </xf>
    <xf numFmtId="3" fontId="27" fillId="36" borderId="143" xfId="58" applyNumberFormat="1" applyFont="1" applyFill="1" applyBorder="1" applyAlignment="1">
      <alignment vertical="center"/>
      <protection/>
    </xf>
    <xf numFmtId="3" fontId="27" fillId="36" borderId="14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144" xfId="58" applyNumberFormat="1" applyFont="1" applyFill="1" applyBorder="1" applyAlignment="1">
      <alignment vertical="center"/>
      <protection/>
    </xf>
    <xf numFmtId="0" fontId="27" fillId="36" borderId="14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105" xfId="58" applyNumberFormat="1" applyFont="1" applyFill="1" applyBorder="1" applyAlignment="1">
      <alignment horizontal="right" vertical="center"/>
      <protection/>
    </xf>
    <xf numFmtId="3" fontId="12" fillId="38" borderId="106" xfId="58" applyNumberFormat="1" applyFont="1" applyFill="1" applyBorder="1" applyAlignment="1">
      <alignment vertical="center"/>
      <protection/>
    </xf>
    <xf numFmtId="3" fontId="12" fillId="38" borderId="107" xfId="58" applyNumberFormat="1" applyFont="1" applyFill="1" applyBorder="1" applyAlignment="1">
      <alignment vertical="center"/>
      <protection/>
    </xf>
    <xf numFmtId="3" fontId="12" fillId="38" borderId="108" xfId="58" applyNumberFormat="1" applyFont="1" applyFill="1" applyBorder="1" applyAlignment="1">
      <alignment vertical="center"/>
      <protection/>
    </xf>
    <xf numFmtId="10" fontId="12" fillId="38" borderId="109" xfId="58" applyNumberFormat="1" applyFont="1" applyFill="1" applyBorder="1" applyAlignment="1">
      <alignment vertical="center"/>
      <protection/>
    </xf>
    <xf numFmtId="0" fontId="12" fillId="38" borderId="110" xfId="58" applyFont="1" applyFill="1" applyBorder="1" applyAlignment="1">
      <alignment vertical="center"/>
      <protection/>
    </xf>
    <xf numFmtId="173" fontId="27" fillId="36" borderId="14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0" fillId="3" borderId="36" xfId="57" applyFont="1" applyFill="1" applyBorder="1">
      <alignment/>
      <protection/>
    </xf>
    <xf numFmtId="0" fontId="111" fillId="3" borderId="35" xfId="57" applyFont="1" applyFill="1" applyBorder="1">
      <alignment/>
      <protection/>
    </xf>
    <xf numFmtId="0" fontId="112" fillId="3" borderId="18" xfId="57" applyFont="1" applyFill="1" applyBorder="1">
      <alignment/>
      <protection/>
    </xf>
    <xf numFmtId="0" fontId="111" fillId="3" borderId="17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0" fillId="3" borderId="18" xfId="57" applyFont="1" applyFill="1" applyBorder="1">
      <alignment/>
      <protection/>
    </xf>
    <xf numFmtId="0" fontId="110" fillId="3" borderId="149" xfId="57" applyFont="1" applyFill="1" applyBorder="1">
      <alignment/>
      <protection/>
    </xf>
    <xf numFmtId="0" fontId="111" fillId="3" borderId="75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150" xfId="57" applyFont="1" applyFill="1" applyBorder="1">
      <alignment/>
      <protection/>
    </xf>
    <xf numFmtId="0" fontId="42" fillId="36" borderId="151" xfId="46" applyFont="1" applyFill="1" applyBorder="1" applyAlignment="1" applyProtection="1">
      <alignment horizontal="left" indent="1"/>
      <protection/>
    </xf>
    <xf numFmtId="0" fontId="41" fillId="3" borderId="152" xfId="57" applyFont="1" applyFill="1" applyBorder="1">
      <alignment/>
      <protection/>
    </xf>
    <xf numFmtId="0" fontId="42" fillId="3" borderId="111" xfId="46" applyFont="1" applyFill="1" applyBorder="1" applyAlignment="1" applyProtection="1">
      <alignment horizontal="left" indent="1"/>
      <protection/>
    </xf>
    <xf numFmtId="0" fontId="41" fillId="36" borderId="152" xfId="57" applyFont="1" applyFill="1" applyBorder="1">
      <alignment/>
      <protection/>
    </xf>
    <xf numFmtId="0" fontId="42" fillId="36" borderId="111" xfId="46" applyFont="1" applyFill="1" applyBorder="1" applyAlignment="1" applyProtection="1">
      <alignment horizontal="left" indent="1"/>
      <protection/>
    </xf>
    <xf numFmtId="0" fontId="42" fillId="36" borderId="91" xfId="46" applyFont="1" applyFill="1" applyBorder="1" applyAlignment="1" applyProtection="1">
      <alignment horizontal="left" indent="1"/>
      <protection/>
    </xf>
    <xf numFmtId="0" fontId="115" fillId="7" borderId="153" xfId="60" applyFont="1" applyFill="1" applyBorder="1">
      <alignment/>
      <protection/>
    </xf>
    <xf numFmtId="0" fontId="115" fillId="7" borderId="0" xfId="60" applyFont="1" applyFill="1">
      <alignment/>
      <protection/>
    </xf>
    <xf numFmtId="0" fontId="116" fillId="7" borderId="154" xfId="60" applyFont="1" applyFill="1" applyBorder="1" applyAlignment="1">
      <alignment/>
      <protection/>
    </xf>
    <xf numFmtId="0" fontId="117" fillId="7" borderId="141" xfId="60" applyFont="1" applyFill="1" applyBorder="1" applyAlignment="1">
      <alignment/>
      <protection/>
    </xf>
    <xf numFmtId="0" fontId="118" fillId="7" borderId="154" xfId="60" applyFont="1" applyFill="1" applyBorder="1" applyAlignment="1">
      <alignment/>
      <protection/>
    </xf>
    <xf numFmtId="0" fontId="119" fillId="7" borderId="141" xfId="60" applyFont="1" applyFill="1" applyBorder="1" applyAlignment="1">
      <alignment/>
      <protection/>
    </xf>
    <xf numFmtId="37" fontId="120" fillId="7" borderId="0" xfId="62" applyFont="1" applyFill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 applyAlignment="1">
      <alignment horizontal="left" indent="1"/>
      <protection/>
    </xf>
    <xf numFmtId="37" fontId="123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11" xfId="46" applyFont="1" applyFill="1" applyBorder="1" applyAlignment="1" applyProtection="1">
      <alignment horizontal="left" indent="1"/>
      <protection/>
    </xf>
    <xf numFmtId="0" fontId="42" fillId="0" borderId="155" xfId="46" applyFont="1" applyFill="1" applyBorder="1" applyAlignment="1" applyProtection="1">
      <alignment horizontal="left" indent="1"/>
      <protection/>
    </xf>
    <xf numFmtId="0" fontId="27" fillId="36" borderId="79" xfId="58" applyNumberFormat="1" applyFont="1" applyFill="1" applyBorder="1" applyAlignment="1">
      <alignment vertical="center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59" xfId="58" applyNumberFormat="1" applyFont="1" applyFill="1" applyBorder="1" applyAlignment="1">
      <alignment horizontal="center" vertical="center" wrapText="1"/>
      <protection/>
    </xf>
    <xf numFmtId="37" fontId="124" fillId="7" borderId="0" xfId="62" applyFont="1" applyFill="1" applyAlignment="1">
      <alignment horizontal="left" indent="1"/>
      <protection/>
    </xf>
    <xf numFmtId="37" fontId="125" fillId="7" borderId="0" xfId="62" applyFont="1" applyFill="1">
      <alignment/>
      <protection/>
    </xf>
    <xf numFmtId="0" fontId="39" fillId="4" borderId="160" xfId="59" applyFont="1" applyFill="1" applyBorder="1">
      <alignment/>
      <protection/>
    </xf>
    <xf numFmtId="0" fontId="40" fillId="4" borderId="161" xfId="46" applyFont="1" applyFill="1" applyBorder="1" applyAlignment="1" applyProtection="1">
      <alignment horizontal="left" indent="1"/>
      <protection/>
    </xf>
    <xf numFmtId="0" fontId="42" fillId="3" borderId="162" xfId="46" applyFont="1" applyFill="1" applyBorder="1" applyAlignment="1" applyProtection="1">
      <alignment horizontal="left" indent="1"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114" xfId="58" applyNumberFormat="1" applyFont="1" applyFill="1" applyBorder="1" applyAlignment="1">
      <alignment horizontal="right"/>
      <protection/>
    </xf>
    <xf numFmtId="0" fontId="131" fillId="33" borderId="0" xfId="0" applyFont="1" applyFill="1" applyAlignment="1">
      <alignment vertical="center"/>
    </xf>
    <xf numFmtId="3" fontId="6" fillId="36" borderId="163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2" fillId="0" borderId="0" xfId="61" applyFont="1">
      <alignment/>
      <protection/>
    </xf>
    <xf numFmtId="10" fontId="27" fillId="36" borderId="154" xfId="58" applyNumberFormat="1" applyFont="1" applyFill="1" applyBorder="1" applyAlignment="1">
      <alignment horizontal="right" vertical="center"/>
      <protection/>
    </xf>
    <xf numFmtId="10" fontId="12" fillId="38" borderId="116" xfId="58" applyNumberFormat="1" applyFont="1" applyFill="1" applyBorder="1" applyAlignment="1">
      <alignment horizontal="right" vertical="center"/>
      <protection/>
    </xf>
    <xf numFmtId="10" fontId="3" fillId="0" borderId="65" xfId="58" applyNumberFormat="1" applyFont="1" applyFill="1" applyBorder="1" applyAlignment="1">
      <alignment horizontal="right"/>
      <protection/>
    </xf>
    <xf numFmtId="10" fontId="3" fillId="0" borderId="44" xfId="58" applyNumberFormat="1" applyFont="1" applyFill="1" applyBorder="1" applyAlignment="1">
      <alignment horizontal="right"/>
      <protection/>
    </xf>
    <xf numFmtId="10" fontId="12" fillId="38" borderId="107" xfId="58" applyNumberFormat="1" applyFont="1" applyFill="1" applyBorder="1" applyAlignment="1">
      <alignment horizontal="right" vertical="center"/>
      <protection/>
    </xf>
    <xf numFmtId="3" fontId="27" fillId="36" borderId="164" xfId="58" applyNumberFormat="1" applyFont="1" applyFill="1" applyBorder="1" applyAlignment="1">
      <alignment vertical="center"/>
      <protection/>
    </xf>
    <xf numFmtId="3" fontId="12" fillId="38" borderId="165" xfId="58" applyNumberFormat="1" applyFont="1" applyFill="1" applyBorder="1" applyAlignment="1">
      <alignment vertical="center"/>
      <protection/>
    </xf>
    <xf numFmtId="3" fontId="3" fillId="0" borderId="152" xfId="58" applyNumberFormat="1" applyFont="1" applyFill="1" applyBorder="1">
      <alignment/>
      <protection/>
    </xf>
    <xf numFmtId="3" fontId="3" fillId="0" borderId="166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3" fillId="0" borderId="0" xfId="61" applyFont="1">
      <alignment/>
      <protection/>
    </xf>
    <xf numFmtId="37" fontId="13" fillId="35" borderId="105" xfId="61" applyFont="1" applyFill="1" applyBorder="1" applyAlignment="1" applyProtection="1">
      <alignment horizontal="center"/>
      <protection/>
    </xf>
    <xf numFmtId="37" fontId="3" fillId="0" borderId="126" xfId="61" applyFont="1" applyFill="1" applyBorder="1" applyProtection="1">
      <alignment/>
      <protection/>
    </xf>
    <xf numFmtId="37" fontId="3" fillId="0" borderId="167" xfId="61" applyFont="1" applyFill="1" applyBorder="1" applyProtection="1">
      <alignment/>
      <protection/>
    </xf>
    <xf numFmtId="3" fontId="3" fillId="0" borderId="126" xfId="61" applyNumberFormat="1" applyFont="1" applyFill="1" applyBorder="1" applyAlignment="1">
      <alignment horizontal="right"/>
      <protection/>
    </xf>
    <xf numFmtId="3" fontId="3" fillId="0" borderId="168" xfId="61" applyNumberFormat="1" applyFont="1" applyFill="1" applyBorder="1" applyAlignment="1">
      <alignment horizontal="right"/>
      <protection/>
    </xf>
    <xf numFmtId="2" fontId="6" fillId="0" borderId="168" xfId="61" applyNumberFormat="1" applyFont="1" applyFill="1" applyBorder="1" applyAlignment="1" applyProtection="1">
      <alignment horizontal="right" indent="1"/>
      <protection/>
    </xf>
    <xf numFmtId="2" fontId="6" fillId="0" borderId="126" xfId="61" applyNumberFormat="1" applyFont="1" applyFill="1" applyBorder="1" applyAlignment="1" applyProtection="1">
      <alignment horizontal="right" indent="1"/>
      <protection/>
    </xf>
    <xf numFmtId="2" fontId="6" fillId="0" borderId="86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73" fontId="27" fillId="36" borderId="154" xfId="58" applyNumberFormat="1" applyFont="1" applyFill="1" applyBorder="1" applyAlignment="1">
      <alignment vertical="center"/>
      <protection/>
    </xf>
    <xf numFmtId="10" fontId="12" fillId="38" borderId="116" xfId="58" applyNumberFormat="1" applyFont="1" applyFill="1" applyBorder="1" applyAlignment="1">
      <alignment vertical="center"/>
      <protection/>
    </xf>
    <xf numFmtId="10" fontId="3" fillId="0" borderId="65" xfId="58" applyNumberFormat="1" applyFont="1" applyFill="1" applyBorder="1">
      <alignment/>
      <protection/>
    </xf>
    <xf numFmtId="10" fontId="3" fillId="0" borderId="44" xfId="58" applyNumberFormat="1" applyFont="1" applyFill="1" applyBorder="1">
      <alignment/>
      <protection/>
    </xf>
    <xf numFmtId="10" fontId="12" fillId="38" borderId="107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2" fontId="3" fillId="0" borderId="39" xfId="64" applyNumberFormat="1" applyFont="1" applyBorder="1">
      <alignment/>
      <protection/>
    </xf>
    <xf numFmtId="3" fontId="27" fillId="37" borderId="14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143" xfId="58" applyNumberFormat="1" applyFont="1" applyFill="1" applyBorder="1" applyAlignment="1">
      <alignment vertical="center"/>
      <protection/>
    </xf>
    <xf numFmtId="173" fontId="27" fillId="37" borderId="145" xfId="58" applyNumberFormat="1" applyFont="1" applyFill="1" applyBorder="1" applyAlignment="1">
      <alignment vertical="center"/>
      <protection/>
    </xf>
    <xf numFmtId="10" fontId="27" fillId="37" borderId="126" xfId="58" applyNumberFormat="1" applyFont="1" applyFill="1" applyBorder="1" applyAlignment="1">
      <alignment horizontal="right" vertical="center"/>
      <protection/>
    </xf>
    <xf numFmtId="3" fontId="12" fillId="0" borderId="169" xfId="58" applyNumberFormat="1" applyFont="1" applyFill="1" applyBorder="1">
      <alignment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70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71" xfId="61" applyNumberFormat="1" applyFont="1" applyFill="1" applyBorder="1">
      <alignment/>
      <protection/>
    </xf>
    <xf numFmtId="3" fontId="3" fillId="0" borderId="171" xfId="61" applyNumberFormat="1" applyFont="1" applyFill="1" applyBorder="1" applyAlignment="1">
      <alignment horizontal="right"/>
      <protection/>
    </xf>
    <xf numFmtId="37" fontId="3" fillId="0" borderId="163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71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51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26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3" fillId="0" borderId="70" xfId="65" applyNumberFormat="1" applyFont="1" applyBorder="1">
      <alignment/>
      <protection/>
    </xf>
    <xf numFmtId="3" fontId="3" fillId="0" borderId="67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10" fontId="3" fillId="0" borderId="112" xfId="65" applyNumberFormat="1" applyFont="1" applyBorder="1">
      <alignment/>
      <protection/>
    </xf>
    <xf numFmtId="3" fontId="3" fillId="0" borderId="69" xfId="65" applyNumberFormat="1" applyFont="1" applyBorder="1">
      <alignment/>
      <protection/>
    </xf>
    <xf numFmtId="10" fontId="3" fillId="0" borderId="113" xfId="65" applyNumberFormat="1" applyFont="1" applyBorder="1">
      <alignment/>
      <protection/>
    </xf>
    <xf numFmtId="10" fontId="3" fillId="0" borderId="111" xfId="65" applyNumberFormat="1" applyFont="1" applyBorder="1">
      <alignment/>
      <protection/>
    </xf>
    <xf numFmtId="37" fontId="135" fillId="40" borderId="172" xfId="47" applyNumberFormat="1" applyFont="1" applyFill="1" applyBorder="1" applyAlignment="1">
      <alignment/>
    </xf>
    <xf numFmtId="0" fontId="41" fillId="0" borderId="152" xfId="57" applyFont="1" applyFill="1" applyBorder="1">
      <alignment/>
      <protection/>
    </xf>
    <xf numFmtId="0" fontId="41" fillId="0" borderId="173" xfId="57" applyFont="1" applyFill="1" applyBorder="1">
      <alignment/>
      <protection/>
    </xf>
    <xf numFmtId="3" fontId="3" fillId="0" borderId="174" xfId="58" applyNumberFormat="1" applyFont="1" applyFill="1" applyBorder="1">
      <alignment/>
      <protection/>
    </xf>
    <xf numFmtId="37" fontId="44" fillId="40" borderId="175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76" xfId="61" applyFont="1" applyFill="1" applyBorder="1" applyAlignment="1" applyProtection="1">
      <alignment horizontal="center"/>
      <protection/>
    </xf>
    <xf numFmtId="0" fontId="3" fillId="0" borderId="177" xfId="64" applyNumberFormat="1" applyFont="1" applyBorder="1" quotePrefix="1">
      <alignment/>
      <protection/>
    </xf>
    <xf numFmtId="3" fontId="3" fillId="0" borderId="69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65" xfId="64" applyNumberFormat="1" applyFont="1" applyBorder="1">
      <alignment/>
      <protection/>
    </xf>
    <xf numFmtId="2" fontId="3" fillId="0" borderId="113" xfId="64" applyNumberFormat="1" applyFont="1" applyBorder="1" applyAlignment="1">
      <alignment horizontal="right"/>
      <protection/>
    </xf>
    <xf numFmtId="2" fontId="3" fillId="0" borderId="113" xfId="64" applyNumberFormat="1" applyFont="1" applyBorder="1">
      <alignment/>
      <protection/>
    </xf>
    <xf numFmtId="10" fontId="26" fillId="36" borderId="178" xfId="58" applyNumberFormat="1" applyFont="1" applyFill="1" applyBorder="1" applyAlignment="1">
      <alignment horizontal="right" vertical="center"/>
      <protection/>
    </xf>
    <xf numFmtId="37" fontId="32" fillId="40" borderId="175" xfId="47" applyNumberFormat="1" applyFont="1" applyFill="1" applyBorder="1" applyAlignment="1">
      <alignment/>
    </xf>
    <xf numFmtId="37" fontId="32" fillId="40" borderId="172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6" fillId="0" borderId="25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 vertical="center"/>
      <protection/>
    </xf>
    <xf numFmtId="37" fontId="138" fillId="0" borderId="18" xfId="61" applyFont="1" applyFill="1" applyBorder="1" applyAlignment="1" applyProtection="1">
      <alignment vertical="center"/>
      <protection/>
    </xf>
    <xf numFmtId="10" fontId="27" fillId="36" borderId="82" xfId="58" applyNumberFormat="1" applyFont="1" applyFill="1" applyBorder="1" applyAlignment="1">
      <alignment vertical="center"/>
      <protection/>
    </xf>
    <xf numFmtId="0" fontId="3" fillId="0" borderId="179" xfId="65" applyNumberFormat="1" applyFont="1" applyBorder="1">
      <alignment/>
      <protection/>
    </xf>
    <xf numFmtId="3" fontId="3" fillId="0" borderId="180" xfId="65" applyNumberFormat="1" applyFont="1" applyBorder="1">
      <alignment/>
      <protection/>
    </xf>
    <xf numFmtId="3" fontId="3" fillId="0" borderId="181" xfId="65" applyNumberFormat="1" applyFont="1" applyBorder="1">
      <alignment/>
      <protection/>
    </xf>
    <xf numFmtId="10" fontId="3" fillId="0" borderId="181" xfId="65" applyNumberFormat="1" applyFont="1" applyBorder="1">
      <alignment/>
      <protection/>
    </xf>
    <xf numFmtId="3" fontId="3" fillId="0" borderId="182" xfId="65" applyNumberFormat="1" applyFont="1" applyBorder="1">
      <alignment/>
      <protection/>
    </xf>
    <xf numFmtId="10" fontId="3" fillId="0" borderId="183" xfId="65" applyNumberFormat="1" applyFont="1" applyBorder="1">
      <alignment/>
      <protection/>
    </xf>
    <xf numFmtId="10" fontId="3" fillId="0" borderId="184" xfId="65" applyNumberFormat="1" applyFont="1" applyBorder="1">
      <alignment/>
      <protection/>
    </xf>
    <xf numFmtId="0" fontId="3" fillId="0" borderId="185" xfId="65" applyNumberFormat="1" applyFont="1" applyBorder="1">
      <alignment/>
      <protection/>
    </xf>
    <xf numFmtId="3" fontId="3" fillId="0" borderId="186" xfId="65" applyNumberFormat="1" applyFont="1" applyBorder="1">
      <alignment/>
      <protection/>
    </xf>
    <xf numFmtId="3" fontId="3" fillId="0" borderId="187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3" fontId="3" fillId="0" borderId="188" xfId="65" applyNumberFormat="1" applyFont="1" applyBorder="1">
      <alignment/>
      <protection/>
    </xf>
    <xf numFmtId="10" fontId="3" fillId="0" borderId="189" xfId="65" applyNumberFormat="1" applyFont="1" applyBorder="1">
      <alignment/>
      <protection/>
    </xf>
    <xf numFmtId="10" fontId="3" fillId="0" borderId="190" xfId="65" applyNumberFormat="1" applyFont="1" applyBorder="1">
      <alignment/>
      <protection/>
    </xf>
    <xf numFmtId="0" fontId="3" fillId="0" borderId="191" xfId="65" applyNumberFormat="1" applyFont="1" applyBorder="1">
      <alignment/>
      <protection/>
    </xf>
    <xf numFmtId="3" fontId="3" fillId="0" borderId="192" xfId="65" applyNumberFormat="1" applyFont="1" applyBorder="1">
      <alignment/>
      <protection/>
    </xf>
    <xf numFmtId="3" fontId="3" fillId="0" borderId="193" xfId="65" applyNumberFormat="1" applyFont="1" applyBorder="1">
      <alignment/>
      <protection/>
    </xf>
    <xf numFmtId="10" fontId="3" fillId="0" borderId="193" xfId="65" applyNumberFormat="1" applyFont="1" applyBorder="1">
      <alignment/>
      <protection/>
    </xf>
    <xf numFmtId="3" fontId="3" fillId="0" borderId="194" xfId="65" applyNumberFormat="1" applyFont="1" applyBorder="1">
      <alignment/>
      <protection/>
    </xf>
    <xf numFmtId="10" fontId="3" fillId="0" borderId="195" xfId="65" applyNumberFormat="1" applyFont="1" applyBorder="1">
      <alignment/>
      <protection/>
    </xf>
    <xf numFmtId="10" fontId="3" fillId="0" borderId="196" xfId="65" applyNumberFormat="1" applyFont="1" applyBorder="1">
      <alignment/>
      <protection/>
    </xf>
    <xf numFmtId="0" fontId="37" fillId="39" borderId="197" xfId="57" applyFont="1" applyFill="1" applyBorder="1" applyAlignment="1">
      <alignment horizontal="center"/>
      <protection/>
    </xf>
    <xf numFmtId="0" fontId="37" fillId="39" borderId="198" xfId="57" applyFont="1" applyFill="1" applyBorder="1" applyAlignment="1">
      <alignment horizontal="center"/>
      <protection/>
    </xf>
    <xf numFmtId="0" fontId="139" fillId="39" borderId="18" xfId="57" applyFont="1" applyFill="1" applyBorder="1" applyAlignment="1">
      <alignment horizontal="center"/>
      <protection/>
    </xf>
    <xf numFmtId="0" fontId="139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0" fillId="37" borderId="199" xfId="46" applyNumberFormat="1" applyFont="1" applyFill="1" applyBorder="1" applyAlignment="1" applyProtection="1">
      <alignment horizontal="center"/>
      <protection/>
    </xf>
    <xf numFmtId="37" fontId="140" fillId="37" borderId="200" xfId="46" applyNumberFormat="1" applyFont="1" applyFill="1" applyBorder="1" applyAlignment="1" applyProtection="1">
      <alignment horizontal="center"/>
      <protection/>
    </xf>
    <xf numFmtId="37" fontId="124" fillId="7" borderId="0" xfId="62" applyFont="1" applyFill="1" applyAlignment="1">
      <alignment horizontal="left" wrapText="1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63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151" xfId="61" applyFont="1" applyFill="1" applyBorder="1" applyAlignment="1">
      <alignment horizontal="center" vertical="center"/>
      <protection/>
    </xf>
    <xf numFmtId="0" fontId="15" fillId="0" borderId="86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63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8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71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63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40" borderId="175" xfId="46" applyNumberFormat="1" applyFont="1" applyFill="1" applyBorder="1" applyAlignment="1" applyProtection="1">
      <alignment horizontal="center"/>
      <protection/>
    </xf>
    <xf numFmtId="37" fontId="25" fillId="40" borderId="201" xfId="46" applyNumberFormat="1" applyFont="1" applyFill="1" applyBorder="1" applyAlignment="1" applyProtection="1">
      <alignment horizontal="center"/>
      <protection/>
    </xf>
    <xf numFmtId="37" fontId="25" fillId="40" borderId="172" xfId="46" applyNumberFormat="1" applyFont="1" applyFill="1" applyBorder="1" applyAlignment="1" applyProtection="1">
      <alignment horizontal="center"/>
      <protection/>
    </xf>
    <xf numFmtId="0" fontId="5" fillId="35" borderId="175" xfId="64" applyFont="1" applyFill="1" applyBorder="1" applyAlignment="1">
      <alignment horizontal="center"/>
      <protection/>
    </xf>
    <xf numFmtId="0" fontId="5" fillId="35" borderId="201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02" xfId="64" applyFont="1" applyFill="1" applyBorder="1" applyAlignment="1">
      <alignment horizontal="center"/>
      <protection/>
    </xf>
    <xf numFmtId="0" fontId="5" fillId="35" borderId="172" xfId="64" applyFont="1" applyFill="1" applyBorder="1" applyAlignment="1">
      <alignment horizontal="center"/>
      <protection/>
    </xf>
    <xf numFmtId="0" fontId="19" fillId="35" borderId="203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02" xfId="64" applyFont="1" applyFill="1" applyBorder="1" applyAlignment="1">
      <alignment horizontal="center" vertical="center"/>
      <protection/>
    </xf>
    <xf numFmtId="0" fontId="16" fillId="35" borderId="40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04" xfId="64" applyFont="1" applyFill="1" applyBorder="1" applyAlignment="1">
      <alignment horizontal="center" vertical="center"/>
      <protection/>
    </xf>
    <xf numFmtId="49" fontId="13" fillId="35" borderId="175" xfId="64" applyNumberFormat="1" applyFont="1" applyFill="1" applyBorder="1" applyAlignment="1">
      <alignment horizontal="center" vertical="center" wrapText="1"/>
      <protection/>
    </xf>
    <xf numFmtId="49" fontId="13" fillId="35" borderId="201" xfId="64" applyNumberFormat="1" applyFont="1" applyFill="1" applyBorder="1" applyAlignment="1">
      <alignment horizontal="center" vertical="center" wrapText="1"/>
      <protection/>
    </xf>
    <xf numFmtId="49" fontId="13" fillId="35" borderId="205" xfId="64" applyNumberFormat="1" applyFont="1" applyFill="1" applyBorder="1" applyAlignment="1">
      <alignment horizontal="center" vertical="center" wrapText="1"/>
      <protection/>
    </xf>
    <xf numFmtId="0" fontId="13" fillId="35" borderId="201" xfId="64" applyNumberFormat="1" applyFont="1" applyFill="1" applyBorder="1" applyAlignment="1">
      <alignment horizontal="center" vertical="center" wrapText="1"/>
      <protection/>
    </xf>
    <xf numFmtId="0" fontId="13" fillId="35" borderId="205" xfId="64" applyNumberFormat="1" applyFont="1" applyFill="1" applyBorder="1" applyAlignment="1">
      <alignment horizontal="center" vertical="center" wrapText="1"/>
      <protection/>
    </xf>
    <xf numFmtId="1" fontId="12" fillId="35" borderId="203" xfId="64" applyNumberFormat="1" applyFont="1" applyFill="1" applyBorder="1" applyAlignment="1">
      <alignment horizontal="center" vertical="center" wrapText="1"/>
      <protection/>
    </xf>
    <xf numFmtId="1" fontId="12" fillId="35" borderId="206" xfId="64" applyNumberFormat="1" applyFont="1" applyFill="1" applyBorder="1" applyAlignment="1">
      <alignment horizontal="center" vertical="center" wrapText="1"/>
      <protection/>
    </xf>
    <xf numFmtId="1" fontId="12" fillId="35" borderId="40" xfId="64" applyNumberFormat="1" applyFont="1" applyFill="1" applyBorder="1" applyAlignment="1">
      <alignment horizontal="center" vertical="center" wrapText="1"/>
      <protection/>
    </xf>
    <xf numFmtId="49" fontId="5" fillId="35" borderId="207" xfId="64" applyNumberFormat="1" applyFont="1" applyFill="1" applyBorder="1" applyAlignment="1">
      <alignment horizontal="center" vertical="center" wrapText="1"/>
      <protection/>
    </xf>
    <xf numFmtId="49" fontId="5" fillId="35" borderId="39" xfId="64" applyNumberFormat="1" applyFont="1" applyFill="1" applyBorder="1" applyAlignment="1">
      <alignment horizontal="center" vertical="center" wrapText="1"/>
      <protection/>
    </xf>
    <xf numFmtId="49" fontId="5" fillId="35" borderId="208" xfId="64" applyNumberFormat="1" applyFont="1" applyFill="1" applyBorder="1" applyAlignment="1">
      <alignment horizontal="center" vertical="center" wrapText="1"/>
      <protection/>
    </xf>
    <xf numFmtId="49" fontId="5" fillId="35" borderId="38" xfId="64" applyNumberFormat="1" applyFont="1" applyFill="1" applyBorder="1" applyAlignment="1">
      <alignment horizontal="center" vertical="center" wrapText="1"/>
      <protection/>
    </xf>
    <xf numFmtId="49" fontId="12" fillId="35" borderId="175" xfId="64" applyNumberFormat="1" applyFont="1" applyFill="1" applyBorder="1" applyAlignment="1">
      <alignment horizontal="center" vertical="center" wrapText="1"/>
      <protection/>
    </xf>
    <xf numFmtId="49" fontId="12" fillId="35" borderId="201" xfId="64" applyNumberFormat="1" applyFont="1" applyFill="1" applyBorder="1" applyAlignment="1">
      <alignment horizontal="center" vertical="center" wrapText="1"/>
      <protection/>
    </xf>
    <xf numFmtId="49" fontId="12" fillId="35" borderId="205" xfId="64" applyNumberFormat="1" applyFont="1" applyFill="1" applyBorder="1" applyAlignment="1">
      <alignment horizontal="center" vertical="center" wrapText="1"/>
      <protection/>
    </xf>
    <xf numFmtId="1" fontId="5" fillId="35" borderId="203" xfId="64" applyNumberFormat="1" applyFont="1" applyFill="1" applyBorder="1" applyAlignment="1">
      <alignment horizontal="center" vertical="center" wrapText="1"/>
      <protection/>
    </xf>
    <xf numFmtId="1" fontId="5" fillId="35" borderId="206" xfId="64" applyNumberFormat="1" applyFont="1" applyFill="1" applyBorder="1" applyAlignment="1">
      <alignment horizontal="center" vertical="center" wrapText="1"/>
      <protection/>
    </xf>
    <xf numFmtId="1" fontId="5" fillId="35" borderId="40" xfId="64" applyNumberFormat="1" applyFont="1" applyFill="1" applyBorder="1" applyAlignment="1">
      <alignment horizontal="center" vertical="center" wrapText="1"/>
      <protection/>
    </xf>
    <xf numFmtId="49" fontId="16" fillId="35" borderId="205" xfId="58" applyNumberFormat="1" applyFont="1" applyFill="1" applyBorder="1" applyAlignment="1">
      <alignment horizontal="center" vertical="center" wrapText="1"/>
      <protection/>
    </xf>
    <xf numFmtId="49" fontId="16" fillId="35" borderId="52" xfId="58" applyNumberFormat="1" applyFont="1" applyFill="1" applyBorder="1" applyAlignment="1">
      <alignment horizontal="center" vertical="center" wrapText="1"/>
      <protection/>
    </xf>
    <xf numFmtId="1" fontId="16" fillId="35" borderId="209" xfId="58" applyNumberFormat="1" applyFont="1" applyFill="1" applyBorder="1" applyAlignment="1">
      <alignment horizontal="center" vertical="center" wrapText="1"/>
      <protection/>
    </xf>
    <xf numFmtId="1" fontId="16" fillId="35" borderId="210" xfId="58" applyNumberFormat="1" applyFont="1" applyFill="1" applyBorder="1" applyAlignment="1">
      <alignment horizontal="center" vertical="center" wrapText="1"/>
      <protection/>
    </xf>
    <xf numFmtId="0" fontId="28" fillId="35" borderId="55" xfId="58" applyFont="1" applyFill="1" applyBorder="1" applyAlignment="1">
      <alignment horizontal="center" vertical="center" wrapText="1"/>
      <protection/>
    </xf>
    <xf numFmtId="0" fontId="17" fillId="35" borderId="129" xfId="58" applyFont="1" applyFill="1" applyBorder="1" applyAlignment="1">
      <alignment horizontal="center"/>
      <protection/>
    </xf>
    <xf numFmtId="0" fontId="17" fillId="35" borderId="211" xfId="58" applyFont="1" applyFill="1" applyBorder="1" applyAlignment="1">
      <alignment horizontal="center"/>
      <protection/>
    </xf>
    <xf numFmtId="0" fontId="17" fillId="35" borderId="178" xfId="58" applyFont="1" applyFill="1" applyBorder="1" applyAlignment="1">
      <alignment horizontal="center"/>
      <protection/>
    </xf>
    <xf numFmtId="0" fontId="17" fillId="35" borderId="212" xfId="58" applyFont="1" applyFill="1" applyBorder="1" applyAlignment="1">
      <alignment horizontal="center"/>
      <protection/>
    </xf>
    <xf numFmtId="0" fontId="17" fillId="35" borderId="213" xfId="58" applyFont="1" applyFill="1" applyBorder="1" applyAlignment="1">
      <alignment horizontal="center"/>
      <protection/>
    </xf>
    <xf numFmtId="49" fontId="16" fillId="35" borderId="214" xfId="58" applyNumberFormat="1" applyFont="1" applyFill="1" applyBorder="1" applyAlignment="1">
      <alignment horizontal="center" vertical="center" wrapText="1"/>
      <protection/>
    </xf>
    <xf numFmtId="0" fontId="29" fillId="0" borderId="169" xfId="58" applyFont="1" applyBorder="1" applyAlignment="1">
      <alignment horizontal="center" vertical="center" wrapText="1"/>
      <protection/>
    </xf>
    <xf numFmtId="49" fontId="16" fillId="35" borderId="54" xfId="58" applyNumberFormat="1" applyFont="1" applyFill="1" applyBorder="1" applyAlignment="1">
      <alignment horizontal="center" vertical="center" wrapText="1"/>
      <protection/>
    </xf>
    <xf numFmtId="49" fontId="16" fillId="35" borderId="215" xfId="58" applyNumberFormat="1" applyFont="1" applyFill="1" applyBorder="1" applyAlignment="1">
      <alignment horizontal="center" vertical="center" wrapText="1"/>
      <protection/>
    </xf>
    <xf numFmtId="37" fontId="32" fillId="40" borderId="175" xfId="47" applyNumberFormat="1" applyFont="1" applyFill="1" applyBorder="1" applyAlignment="1">
      <alignment horizontal="center"/>
    </xf>
    <xf numFmtId="37" fontId="32" fillId="40" borderId="172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63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16" xfId="58" applyNumberFormat="1" applyFont="1" applyFill="1" applyBorder="1" applyAlignment="1">
      <alignment horizontal="center" vertical="center" wrapText="1"/>
      <protection/>
    </xf>
    <xf numFmtId="0" fontId="14" fillId="35" borderId="70" xfId="58" applyFont="1" applyFill="1" applyBorder="1" applyAlignment="1">
      <alignment vertical="center"/>
      <protection/>
    </xf>
    <xf numFmtId="0" fontId="14" fillId="35" borderId="217" xfId="58" applyFont="1" applyFill="1" applyBorder="1" applyAlignment="1">
      <alignment vertical="center"/>
      <protection/>
    </xf>
    <xf numFmtId="0" fontId="14" fillId="35" borderId="62" xfId="58" applyFont="1" applyFill="1" applyBorder="1" applyAlignment="1">
      <alignment vertical="center"/>
      <protection/>
    </xf>
    <xf numFmtId="49" fontId="13" fillId="35" borderId="218" xfId="58" applyNumberFormat="1" applyFont="1" applyFill="1" applyBorder="1" applyAlignment="1">
      <alignment horizontal="center" vertical="center" wrapText="1"/>
      <protection/>
    </xf>
    <xf numFmtId="49" fontId="13" fillId="35" borderId="219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156" xfId="58" applyNumberFormat="1" applyFont="1" applyFill="1" applyBorder="1" applyAlignment="1">
      <alignment horizontal="center" vertical="center" wrapText="1"/>
      <protection/>
    </xf>
    <xf numFmtId="49" fontId="13" fillId="35" borderId="220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3" fillId="35" borderId="221" xfId="58" applyNumberFormat="1" applyFont="1" applyFill="1" applyBorder="1" applyAlignment="1">
      <alignment horizontal="center" vertical="center" wrapText="1"/>
      <protection/>
    </xf>
    <xf numFmtId="49" fontId="13" fillId="35" borderId="222" xfId="58" applyNumberFormat="1" applyFont="1" applyFill="1" applyBorder="1" applyAlignment="1">
      <alignment horizontal="center" vertical="center" wrapText="1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03" xfId="64" applyNumberFormat="1" applyFont="1" applyFill="1" applyBorder="1" applyAlignment="1">
      <alignment horizontal="center" vertical="center" wrapText="1"/>
      <protection/>
    </xf>
    <xf numFmtId="1" fontId="13" fillId="35" borderId="206" xfId="64" applyNumberFormat="1" applyFont="1" applyFill="1" applyBorder="1" applyAlignment="1">
      <alignment horizontal="center" vertical="center" wrapText="1"/>
      <protection/>
    </xf>
    <xf numFmtId="1" fontId="13" fillId="35" borderId="40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75" xfId="64" applyFont="1" applyFill="1" applyBorder="1" applyAlignment="1">
      <alignment horizontal="center"/>
      <protection/>
    </xf>
    <xf numFmtId="0" fontId="12" fillId="35" borderId="201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02" xfId="64" applyFont="1" applyFill="1" applyBorder="1" applyAlignment="1">
      <alignment horizontal="center"/>
      <protection/>
    </xf>
    <xf numFmtId="0" fontId="12" fillId="35" borderId="172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63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 applyProtection="1">
      <alignment horizontal="center"/>
      <protection/>
    </xf>
    <xf numFmtId="37" fontId="34" fillId="40" borderId="201" xfId="46" applyNumberFormat="1" applyFont="1" applyFill="1" applyBorder="1" applyAlignment="1" applyProtection="1">
      <alignment horizontal="center"/>
      <protection/>
    </xf>
    <xf numFmtId="37" fontId="34" fillId="40" borderId="172" xfId="46" applyNumberFormat="1" applyFont="1" applyFill="1" applyBorder="1" applyAlignment="1" applyProtection="1">
      <alignment horizontal="center"/>
      <protection/>
    </xf>
    <xf numFmtId="0" fontId="13" fillId="35" borderId="175" xfId="64" applyFont="1" applyFill="1" applyBorder="1" applyAlignment="1">
      <alignment horizontal="center" vertical="center"/>
      <protection/>
    </xf>
    <xf numFmtId="0" fontId="13" fillId="35" borderId="201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02" xfId="64" applyFont="1" applyFill="1" applyBorder="1" applyAlignment="1">
      <alignment horizontal="center" vertical="center"/>
      <protection/>
    </xf>
    <xf numFmtId="0" fontId="13" fillId="35" borderId="172" xfId="64" applyFont="1" applyFill="1" applyBorder="1" applyAlignment="1">
      <alignment horizontal="center" vertical="center"/>
      <protection/>
    </xf>
    <xf numFmtId="49" fontId="13" fillId="35" borderId="117" xfId="58" applyNumberFormat="1" applyFont="1" applyFill="1" applyBorder="1" applyAlignment="1">
      <alignment horizontal="center" vertical="center" wrapText="1"/>
      <protection/>
    </xf>
    <xf numFmtId="49" fontId="13" fillId="35" borderId="223" xfId="58" applyNumberFormat="1" applyFont="1" applyFill="1" applyBorder="1" applyAlignment="1">
      <alignment horizontal="center" vertical="center" wrapText="1"/>
      <protection/>
    </xf>
    <xf numFmtId="1" fontId="12" fillId="35" borderId="44" xfId="58" applyNumberFormat="1" applyFont="1" applyFill="1" applyBorder="1" applyAlignment="1">
      <alignment horizontal="center" vertical="center" wrapText="1"/>
      <protection/>
    </xf>
    <xf numFmtId="1" fontId="12" fillId="35" borderId="154" xfId="58" applyNumberFormat="1" applyFont="1" applyFill="1" applyBorder="1" applyAlignment="1">
      <alignment horizontal="center" vertical="center" wrapText="1"/>
      <protection/>
    </xf>
    <xf numFmtId="0" fontId="6" fillId="35" borderId="57" xfId="58" applyFont="1" applyFill="1" applyBorder="1" applyAlignment="1">
      <alignment horizontal="center" vertical="center" wrapText="1"/>
      <protection/>
    </xf>
    <xf numFmtId="1" fontId="12" fillId="35" borderId="118" xfId="58" applyNumberFormat="1" applyFont="1" applyFill="1" applyBorder="1" applyAlignment="1">
      <alignment horizontal="center" vertical="center" wrapText="1"/>
      <protection/>
    </xf>
    <xf numFmtId="1" fontId="12" fillId="35" borderId="145" xfId="58" applyNumberFormat="1" applyFont="1" applyFill="1" applyBorder="1" applyAlignment="1">
      <alignment horizontal="center" vertical="center" wrapText="1"/>
      <protection/>
    </xf>
    <xf numFmtId="0" fontId="6" fillId="35" borderId="224" xfId="58" applyFont="1" applyFill="1" applyBorder="1" applyAlignment="1">
      <alignment horizontal="center" vertical="center" wrapText="1"/>
      <protection/>
    </xf>
    <xf numFmtId="0" fontId="13" fillId="35" borderId="129" xfId="58" applyFont="1" applyFill="1" applyBorder="1" applyAlignment="1">
      <alignment horizontal="center"/>
      <protection/>
    </xf>
    <xf numFmtId="0" fontId="13" fillId="35" borderId="211" xfId="58" applyFont="1" applyFill="1" applyBorder="1" applyAlignment="1">
      <alignment horizontal="center"/>
      <protection/>
    </xf>
    <xf numFmtId="0" fontId="13" fillId="35" borderId="178" xfId="58" applyFont="1" applyFill="1" applyBorder="1" applyAlignment="1">
      <alignment horizontal="center"/>
      <protection/>
    </xf>
    <xf numFmtId="0" fontId="13" fillId="35" borderId="130" xfId="58" applyFont="1" applyFill="1" applyBorder="1" applyAlignment="1">
      <alignment horizontal="center"/>
      <protection/>
    </xf>
    <xf numFmtId="0" fontId="13" fillId="35" borderId="212" xfId="58" applyFont="1" applyFill="1" applyBorder="1" applyAlignment="1">
      <alignment horizontal="center"/>
      <protection/>
    </xf>
    <xf numFmtId="49" fontId="16" fillId="35" borderId="225" xfId="58" applyNumberFormat="1" applyFont="1" applyFill="1" applyBorder="1" applyAlignment="1">
      <alignment horizontal="center" vertical="center" wrapText="1"/>
      <protection/>
    </xf>
    <xf numFmtId="0" fontId="29" fillId="0" borderId="226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63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3" fillId="35" borderId="114" xfId="58" applyNumberFormat="1" applyFont="1" applyFill="1" applyBorder="1" applyAlignment="1">
      <alignment horizontal="center" vertical="center" wrapText="1"/>
      <protection/>
    </xf>
    <xf numFmtId="1" fontId="13" fillId="35" borderId="126" xfId="58" applyNumberFormat="1" applyFont="1" applyFill="1" applyBorder="1" applyAlignment="1">
      <alignment horizontal="center" vertical="center" wrapText="1"/>
      <protection/>
    </xf>
    <xf numFmtId="0" fontId="14" fillId="35" borderId="155" xfId="58" applyFont="1" applyFill="1" applyBorder="1" applyAlignment="1">
      <alignment horizontal="center" vertical="center" wrapText="1"/>
      <protection/>
    </xf>
    <xf numFmtId="49" fontId="13" fillId="35" borderId="227" xfId="58" applyNumberFormat="1" applyFont="1" applyFill="1" applyBorder="1" applyAlignment="1">
      <alignment horizontal="center" vertical="center" wrapText="1"/>
      <protection/>
    </xf>
    <xf numFmtId="49" fontId="13" fillId="35" borderId="157" xfId="58" applyNumberFormat="1" applyFont="1" applyFill="1" applyBorder="1" applyAlignment="1">
      <alignment horizontal="center" vertical="center" wrapText="1"/>
      <protection/>
    </xf>
    <xf numFmtId="49" fontId="13" fillId="35" borderId="177" xfId="58" applyNumberFormat="1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7" fillId="35" borderId="216" xfId="58" applyNumberFormat="1" applyFont="1" applyFill="1" applyBorder="1" applyAlignment="1">
      <alignment horizontal="center" vertical="center" wrapText="1"/>
      <protection/>
    </xf>
    <xf numFmtId="0" fontId="30" fillId="35" borderId="70" xfId="58" applyFont="1" applyFill="1" applyBorder="1" applyAlignment="1">
      <alignment vertical="center"/>
      <protection/>
    </xf>
    <xf numFmtId="0" fontId="30" fillId="35" borderId="217" xfId="58" applyFont="1" applyFill="1" applyBorder="1" applyAlignment="1">
      <alignment vertical="center"/>
      <protection/>
    </xf>
    <xf numFmtId="0" fontId="30" fillId="35" borderId="62" xfId="58" applyFont="1" applyFill="1" applyBorder="1" applyAlignment="1">
      <alignment vertical="center"/>
      <protection/>
    </xf>
    <xf numFmtId="49" fontId="16" fillId="35" borderId="228" xfId="58" applyNumberFormat="1" applyFont="1" applyFill="1" applyBorder="1" applyAlignment="1">
      <alignment horizontal="center" vertical="center" wrapText="1"/>
      <protection/>
    </xf>
    <xf numFmtId="1" fontId="16" fillId="35" borderId="216" xfId="58" applyNumberFormat="1" applyFont="1" applyFill="1" applyBorder="1" applyAlignment="1">
      <alignment horizontal="center" vertical="center" wrapText="1"/>
      <protection/>
    </xf>
    <xf numFmtId="0" fontId="28" fillId="35" borderId="70" xfId="58" applyFont="1" applyFill="1" applyBorder="1" applyAlignment="1">
      <alignment vertical="center"/>
      <protection/>
    </xf>
    <xf numFmtId="0" fontId="28" fillId="35" borderId="217" xfId="58" applyFont="1" applyFill="1" applyBorder="1" applyAlignment="1">
      <alignment vertical="center"/>
      <protection/>
    </xf>
    <xf numFmtId="0" fontId="28" fillId="35" borderId="62" xfId="58" applyFont="1" applyFill="1" applyBorder="1" applyAlignment="1">
      <alignment vertical="center"/>
      <protection/>
    </xf>
    <xf numFmtId="49" fontId="16" fillId="35" borderId="117" xfId="58" applyNumberFormat="1" applyFont="1" applyFill="1" applyBorder="1" applyAlignment="1">
      <alignment horizontal="center" vertical="center" wrapText="1"/>
      <protection/>
    </xf>
    <xf numFmtId="49" fontId="16" fillId="35" borderId="223" xfId="58" applyNumberFormat="1" applyFont="1" applyFill="1" applyBorder="1" applyAlignment="1">
      <alignment horizontal="center" vertical="center" wrapText="1"/>
      <protection/>
    </xf>
    <xf numFmtId="49" fontId="16" fillId="35" borderId="229" xfId="58" applyNumberFormat="1" applyFont="1" applyFill="1" applyBorder="1" applyAlignment="1">
      <alignment horizontal="center" vertical="center" wrapText="1"/>
      <protection/>
    </xf>
    <xf numFmtId="49" fontId="16" fillId="35" borderId="201" xfId="58" applyNumberFormat="1" applyFont="1" applyFill="1" applyBorder="1" applyAlignment="1">
      <alignment horizontal="center" vertical="center" wrapText="1"/>
      <protection/>
    </xf>
    <xf numFmtId="49" fontId="16" fillId="35" borderId="172" xfId="58" applyNumberFormat="1" applyFont="1" applyFill="1" applyBorder="1" applyAlignment="1">
      <alignment horizontal="center" vertical="center" wrapText="1"/>
      <protection/>
    </xf>
    <xf numFmtId="37" fontId="44" fillId="40" borderId="175" xfId="47" applyNumberFormat="1" applyFont="1" applyFill="1" applyBorder="1" applyAlignment="1">
      <alignment horizontal="center"/>
    </xf>
    <xf numFmtId="37" fontId="44" fillId="40" borderId="172" xfId="47" applyNumberFormat="1" applyFont="1" applyFill="1" applyBorder="1" applyAlignment="1">
      <alignment horizontal="center"/>
    </xf>
    <xf numFmtId="49" fontId="16" fillId="35" borderId="175" xfId="58" applyNumberFormat="1" applyFont="1" applyFill="1" applyBorder="1" applyAlignment="1">
      <alignment horizontal="center" vertical="center" wrapText="1"/>
      <protection/>
    </xf>
    <xf numFmtId="49" fontId="13" fillId="35" borderId="230" xfId="58" applyNumberFormat="1" applyFont="1" applyFill="1" applyBorder="1" applyAlignment="1">
      <alignment horizontal="center" vertical="center" wrapText="1"/>
      <protection/>
    </xf>
    <xf numFmtId="1" fontId="16" fillId="35" borderId="231" xfId="58" applyNumberFormat="1" applyFont="1" applyFill="1" applyBorder="1" applyAlignment="1">
      <alignment horizontal="center" vertical="center" wrapText="1"/>
      <protection/>
    </xf>
    <xf numFmtId="1" fontId="16" fillId="35" borderId="232" xfId="58" applyNumberFormat="1" applyFont="1" applyFill="1" applyBorder="1" applyAlignment="1">
      <alignment horizontal="center" vertical="center" wrapText="1"/>
      <protection/>
    </xf>
    <xf numFmtId="49" fontId="16" fillId="35" borderId="169" xfId="58" applyNumberFormat="1" applyFont="1" applyFill="1" applyBorder="1" applyAlignment="1">
      <alignment horizontal="center" vertical="center" wrapText="1"/>
      <protection/>
    </xf>
    <xf numFmtId="1" fontId="16" fillId="35" borderId="233" xfId="58" applyNumberFormat="1" applyFont="1" applyFill="1" applyBorder="1" applyAlignment="1">
      <alignment horizontal="center" vertical="center" wrapText="1"/>
      <protection/>
    </xf>
    <xf numFmtId="1" fontId="16" fillId="35" borderId="146" xfId="58" applyNumberFormat="1" applyFont="1" applyFill="1" applyBorder="1" applyAlignment="1">
      <alignment horizontal="center" vertical="center" wrapText="1"/>
      <protection/>
    </xf>
    <xf numFmtId="1" fontId="16" fillId="35" borderId="90" xfId="58" applyNumberFormat="1" applyFont="1" applyFill="1" applyBorder="1" applyAlignment="1">
      <alignment horizontal="center" vertical="center" wrapText="1"/>
      <protection/>
    </xf>
    <xf numFmtId="0" fontId="17" fillId="35" borderId="234" xfId="58" applyFont="1" applyFill="1" applyBorder="1" applyAlignment="1">
      <alignment horizontal="center"/>
      <protection/>
    </xf>
    <xf numFmtId="0" fontId="17" fillId="35" borderId="128" xfId="58" applyFont="1" applyFill="1" applyBorder="1" applyAlignment="1">
      <alignment horizontal="center"/>
      <protection/>
    </xf>
    <xf numFmtId="0" fontId="17" fillId="35" borderId="235" xfId="58" applyFont="1" applyFill="1" applyBorder="1" applyAlignment="1">
      <alignment horizontal="center"/>
      <protection/>
    </xf>
    <xf numFmtId="0" fontId="17" fillId="35" borderId="236" xfId="58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21" customWidth="1"/>
    <col min="2" max="2" width="14.421875" style="321" customWidth="1"/>
    <col min="3" max="3" width="67.421875" style="321" customWidth="1"/>
    <col min="4" max="4" width="2.140625" style="321" customWidth="1"/>
    <col min="5" max="16384" width="11.421875" style="321" customWidth="1"/>
  </cols>
  <sheetData>
    <row r="1" ht="2.25" customHeight="1" thickBot="1">
      <c r="B1" s="320"/>
    </row>
    <row r="2" spans="2:3" ht="11.25" customHeight="1" thickTop="1">
      <c r="B2" s="322"/>
      <c r="C2" s="323"/>
    </row>
    <row r="3" spans="2:3" ht="21.75" customHeight="1">
      <c r="B3" s="324" t="s">
        <v>74</v>
      </c>
      <c r="C3" s="325"/>
    </row>
    <row r="4" spans="2:3" ht="18" customHeight="1">
      <c r="B4" s="326" t="s">
        <v>75</v>
      </c>
      <c r="C4" s="325"/>
    </row>
    <row r="5" spans="2:3" ht="18" customHeight="1">
      <c r="B5" s="327" t="s">
        <v>76</v>
      </c>
      <c r="C5" s="325"/>
    </row>
    <row r="6" spans="2:3" ht="9" customHeight="1">
      <c r="B6" s="328"/>
      <c r="C6" s="325"/>
    </row>
    <row r="7" spans="2:3" ht="3" customHeight="1">
      <c r="B7" s="329"/>
      <c r="C7" s="330"/>
    </row>
    <row r="8" spans="2:5" ht="24">
      <c r="B8" s="505" t="s">
        <v>152</v>
      </c>
      <c r="C8" s="506"/>
      <c r="E8" s="331"/>
    </row>
    <row r="9" spans="2:5" ht="23.25">
      <c r="B9" s="507" t="s">
        <v>38</v>
      </c>
      <c r="C9" s="508"/>
      <c r="E9" s="331"/>
    </row>
    <row r="10" spans="2:3" ht="15.75" customHeight="1">
      <c r="B10" s="509" t="s">
        <v>77</v>
      </c>
      <c r="C10" s="510"/>
    </row>
    <row r="11" spans="2:3" ht="4.5" customHeight="1" thickBot="1">
      <c r="B11" s="332"/>
      <c r="C11" s="333"/>
    </row>
    <row r="12" spans="2:3" ht="19.5" customHeight="1" thickBot="1" thickTop="1">
      <c r="B12" s="363" t="s">
        <v>78</v>
      </c>
      <c r="C12" s="364" t="s">
        <v>136</v>
      </c>
    </row>
    <row r="13" spans="2:3" ht="19.5" customHeight="1" thickTop="1">
      <c r="B13" s="334" t="s">
        <v>79</v>
      </c>
      <c r="C13" s="335" t="s">
        <v>80</v>
      </c>
    </row>
    <row r="14" spans="2:3" ht="19.5" customHeight="1">
      <c r="B14" s="336" t="s">
        <v>81</v>
      </c>
      <c r="C14" s="337" t="s">
        <v>82</v>
      </c>
    </row>
    <row r="15" spans="2:3" ht="19.5" customHeight="1">
      <c r="B15" s="338" t="s">
        <v>83</v>
      </c>
      <c r="C15" s="339" t="s">
        <v>84</v>
      </c>
    </row>
    <row r="16" spans="2:3" ht="19.5" customHeight="1">
      <c r="B16" s="336" t="s">
        <v>85</v>
      </c>
      <c r="C16" s="337" t="s">
        <v>86</v>
      </c>
    </row>
    <row r="17" spans="2:3" ht="19.5" customHeight="1">
      <c r="B17" s="338" t="s">
        <v>87</v>
      </c>
      <c r="C17" s="339" t="s">
        <v>88</v>
      </c>
    </row>
    <row r="18" spans="2:3" ht="19.5" customHeight="1">
      <c r="B18" s="336" t="s">
        <v>89</v>
      </c>
      <c r="C18" s="337" t="s">
        <v>90</v>
      </c>
    </row>
    <row r="19" spans="2:3" ht="19.5" customHeight="1">
      <c r="B19" s="338" t="s">
        <v>91</v>
      </c>
      <c r="C19" s="339" t="s">
        <v>92</v>
      </c>
    </row>
    <row r="20" spans="2:3" ht="19.5" customHeight="1">
      <c r="B20" s="336" t="s">
        <v>93</v>
      </c>
      <c r="C20" s="337" t="s">
        <v>94</v>
      </c>
    </row>
    <row r="21" spans="2:3" ht="19.5" customHeight="1">
      <c r="B21" s="338" t="s">
        <v>95</v>
      </c>
      <c r="C21" s="339" t="s">
        <v>96</v>
      </c>
    </row>
    <row r="22" spans="2:3" ht="19.5" customHeight="1">
      <c r="B22" s="336" t="s">
        <v>97</v>
      </c>
      <c r="C22" s="337" t="s">
        <v>98</v>
      </c>
    </row>
    <row r="23" spans="2:3" ht="20.25" customHeight="1">
      <c r="B23" s="338" t="s">
        <v>99</v>
      </c>
      <c r="C23" s="339" t="s">
        <v>100</v>
      </c>
    </row>
    <row r="24" spans="2:3" ht="20.25" customHeight="1">
      <c r="B24" s="336" t="s">
        <v>101</v>
      </c>
      <c r="C24" s="337" t="s">
        <v>102</v>
      </c>
    </row>
    <row r="25" spans="2:3" ht="20.25" customHeight="1">
      <c r="B25" s="338" t="s">
        <v>103</v>
      </c>
      <c r="C25" s="340" t="s">
        <v>104</v>
      </c>
    </row>
    <row r="26" spans="2:3" ht="20.25" customHeight="1">
      <c r="B26" s="336" t="s">
        <v>105</v>
      </c>
      <c r="C26" s="365" t="s">
        <v>106</v>
      </c>
    </row>
    <row r="27" spans="2:4" ht="20.25" customHeight="1">
      <c r="B27" s="338" t="s">
        <v>116</v>
      </c>
      <c r="C27" s="339" t="s">
        <v>128</v>
      </c>
      <c r="D27" s="373"/>
    </row>
    <row r="28" spans="2:4" ht="20.25" customHeight="1">
      <c r="B28" s="456" t="s">
        <v>117</v>
      </c>
      <c r="C28" s="352" t="s">
        <v>129</v>
      </c>
      <c r="D28" s="373"/>
    </row>
    <row r="29" spans="2:4" ht="20.25" customHeight="1">
      <c r="B29" s="338" t="s">
        <v>118</v>
      </c>
      <c r="C29" s="340" t="s">
        <v>130</v>
      </c>
      <c r="D29" s="373"/>
    </row>
    <row r="30" spans="2:4" ht="20.25" customHeight="1" thickBot="1">
      <c r="B30" s="457" t="s">
        <v>119</v>
      </c>
      <c r="C30" s="353" t="s">
        <v>131</v>
      </c>
      <c r="D30" s="373"/>
    </row>
    <row r="31" s="473" customFormat="1" ht="15" customHeight="1" thickTop="1"/>
    <row r="32" s="473" customFormat="1" ht="13.5">
      <c r="B32" s="474"/>
    </row>
    <row r="33" s="473" customFormat="1" ht="12.75"/>
    <row r="34" s="473" customFormat="1" ht="12.75"/>
    <row r="35" spans="1:3" ht="13.5">
      <c r="A35" s="366"/>
      <c r="B35" s="367" t="s">
        <v>137</v>
      </c>
      <c r="C35" s="366"/>
    </row>
    <row r="36" spans="1:3" ht="12.75">
      <c r="A36" s="366"/>
      <c r="B36" s="366" t="s">
        <v>138</v>
      </c>
      <c r="C36" s="366"/>
    </row>
    <row r="37" spans="1:3" ht="12.75">
      <c r="A37" s="366"/>
      <c r="B37" s="366"/>
      <c r="C37" s="366"/>
    </row>
    <row r="38" spans="1:3" ht="13.5">
      <c r="A38" s="366"/>
      <c r="B38" s="367" t="s">
        <v>139</v>
      </c>
      <c r="C38" s="366"/>
    </row>
    <row r="39" spans="1:3" ht="12.75">
      <c r="A39" s="366"/>
      <c r="B39" s="366" t="s">
        <v>140</v>
      </c>
      <c r="C39" s="366"/>
    </row>
    <row r="40" spans="1:3" ht="12.75">
      <c r="A40" s="366"/>
      <c r="B40" s="366"/>
      <c r="C40" s="366"/>
    </row>
    <row r="41" spans="1:3" ht="15">
      <c r="A41" s="366"/>
      <c r="B41" s="368" t="s">
        <v>107</v>
      </c>
      <c r="C41" s="366"/>
    </row>
    <row r="42" spans="1:3" ht="13.5">
      <c r="A42" s="366"/>
      <c r="B42" s="367" t="s">
        <v>141</v>
      </c>
      <c r="C42" s="366"/>
    </row>
    <row r="43" spans="1:3" ht="13.5">
      <c r="A43" s="366"/>
      <c r="B43" s="369" t="s">
        <v>108</v>
      </c>
      <c r="C43" s="366"/>
    </row>
    <row r="44" spans="1:3" ht="12.75">
      <c r="A44" s="366"/>
      <c r="B44" s="370" t="s">
        <v>109</v>
      </c>
      <c r="C44" s="366"/>
    </row>
    <row r="45" spans="1:3" ht="12.75">
      <c r="A45" s="366"/>
      <c r="B45" s="366"/>
      <c r="C45" s="366"/>
    </row>
    <row r="46" spans="1:3" ht="12.75">
      <c r="A46" s="366"/>
      <c r="B46" s="366"/>
      <c r="C46" s="366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1"/>
  <sheetViews>
    <sheetView showGridLines="0" zoomScale="88" zoomScaleNormal="88" zoomScalePageLayoutView="0" workbookViewId="0" topLeftCell="A1">
      <selection activeCell="N9" sqref="N9:O49"/>
    </sheetView>
  </sheetViews>
  <sheetFormatPr defaultColWidth="9.140625" defaultRowHeight="15"/>
  <cols>
    <col min="1" max="1" width="15.8515625" style="170" customWidth="1"/>
    <col min="2" max="2" width="9.8515625" style="170" customWidth="1"/>
    <col min="3" max="3" width="12.00390625" style="170" customWidth="1"/>
    <col min="4" max="4" width="9.140625" style="170" bestFit="1" customWidth="1"/>
    <col min="5" max="5" width="9.7109375" style="170" bestFit="1" customWidth="1"/>
    <col min="6" max="6" width="9.7109375" style="170" customWidth="1"/>
    <col min="7" max="7" width="11.7109375" style="170" customWidth="1"/>
    <col min="8" max="8" width="9.140625" style="170" bestFit="1" customWidth="1"/>
    <col min="9" max="9" width="9.7109375" style="170" bestFit="1" customWidth="1"/>
    <col min="10" max="10" width="10.421875" style="170" customWidth="1"/>
    <col min="11" max="11" width="12.00390625" style="170" customWidth="1"/>
    <col min="12" max="12" width="10.421875" style="170" bestFit="1" customWidth="1"/>
    <col min="13" max="13" width="9.7109375" style="170" bestFit="1" customWidth="1"/>
    <col min="14" max="14" width="9.7109375" style="170" customWidth="1"/>
    <col min="15" max="15" width="11.57421875" style="170" customWidth="1"/>
    <col min="16" max="16" width="10.421875" style="170" bestFit="1" customWidth="1"/>
    <col min="17" max="17" width="10.28125" style="170" customWidth="1"/>
    <col min="18" max="16384" width="9.140625" style="170" customWidth="1"/>
  </cols>
  <sheetData>
    <row r="1" spans="14:17" ht="19.5" thickBot="1">
      <c r="N1" s="629" t="s">
        <v>28</v>
      </c>
      <c r="O1" s="630"/>
      <c r="P1" s="630"/>
      <c r="Q1" s="631"/>
    </row>
    <row r="2" ht="3.75" customHeight="1" thickBot="1"/>
    <row r="3" spans="1:17" ht="24" customHeight="1" thickTop="1">
      <c r="A3" s="623" t="s">
        <v>54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</row>
    <row r="4" spans="1:17" ht="23.25" customHeight="1" thickBot="1">
      <c r="A4" s="615" t="s">
        <v>38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1:17" s="195" customFormat="1" ht="20.25" customHeight="1" thickBot="1">
      <c r="A5" s="626" t="s">
        <v>142</v>
      </c>
      <c r="B5" s="632" t="s">
        <v>36</v>
      </c>
      <c r="C5" s="633"/>
      <c r="D5" s="633"/>
      <c r="E5" s="633"/>
      <c r="F5" s="634"/>
      <c r="G5" s="634"/>
      <c r="H5" s="634"/>
      <c r="I5" s="635"/>
      <c r="J5" s="633" t="s">
        <v>35</v>
      </c>
      <c r="K5" s="633"/>
      <c r="L5" s="633"/>
      <c r="M5" s="633"/>
      <c r="N5" s="633"/>
      <c r="O5" s="633"/>
      <c r="P5" s="633"/>
      <c r="Q5" s="636"/>
    </row>
    <row r="6" spans="1:17" s="460" customFormat="1" ht="28.5" customHeight="1" thickBot="1">
      <c r="A6" s="627"/>
      <c r="B6" s="558" t="s">
        <v>157</v>
      </c>
      <c r="C6" s="559"/>
      <c r="D6" s="560"/>
      <c r="E6" s="566" t="s">
        <v>34</v>
      </c>
      <c r="F6" s="558" t="s">
        <v>158</v>
      </c>
      <c r="G6" s="559"/>
      <c r="H6" s="560"/>
      <c r="I6" s="568" t="s">
        <v>33</v>
      </c>
      <c r="J6" s="558" t="s">
        <v>159</v>
      </c>
      <c r="K6" s="559"/>
      <c r="L6" s="560"/>
      <c r="M6" s="566" t="s">
        <v>34</v>
      </c>
      <c r="N6" s="558" t="s">
        <v>160</v>
      </c>
      <c r="O6" s="559"/>
      <c r="P6" s="560"/>
      <c r="Q6" s="566" t="s">
        <v>33</v>
      </c>
    </row>
    <row r="7" spans="1:17" s="194" customFormat="1" ht="22.5" customHeight="1" thickBot="1">
      <c r="A7" s="628"/>
      <c r="B7" s="114" t="s">
        <v>22</v>
      </c>
      <c r="C7" s="111" t="s">
        <v>21</v>
      </c>
      <c r="D7" s="111" t="s">
        <v>17</v>
      </c>
      <c r="E7" s="567"/>
      <c r="F7" s="114" t="s">
        <v>22</v>
      </c>
      <c r="G7" s="112" t="s">
        <v>21</v>
      </c>
      <c r="H7" s="111" t="s">
        <v>17</v>
      </c>
      <c r="I7" s="569"/>
      <c r="J7" s="114" t="s">
        <v>22</v>
      </c>
      <c r="K7" s="111" t="s">
        <v>21</v>
      </c>
      <c r="L7" s="112" t="s">
        <v>17</v>
      </c>
      <c r="M7" s="567"/>
      <c r="N7" s="113" t="s">
        <v>22</v>
      </c>
      <c r="O7" s="112" t="s">
        <v>21</v>
      </c>
      <c r="P7" s="111" t="s">
        <v>17</v>
      </c>
      <c r="Q7" s="567"/>
    </row>
    <row r="8" spans="1:17" s="196" customFormat="1" ht="18" customHeight="1" thickBot="1">
      <c r="A8" s="203" t="s">
        <v>51</v>
      </c>
      <c r="B8" s="202">
        <f>SUM(B9:B49)</f>
        <v>14005.047000000002</v>
      </c>
      <c r="C8" s="198">
        <f>SUM(C9:C49)</f>
        <v>1545.9399999999987</v>
      </c>
      <c r="D8" s="198">
        <f aca="true" t="shared" si="0" ref="D8:D13">C8+B8</f>
        <v>15550.987000000001</v>
      </c>
      <c r="E8" s="199">
        <f aca="true" t="shared" si="1" ref="E8:E13">D8/$D$8</f>
        <v>1</v>
      </c>
      <c r="F8" s="198">
        <f>SUM(F9:F49)</f>
        <v>12532.277</v>
      </c>
      <c r="G8" s="198">
        <f>SUM(G9:G49)</f>
        <v>1221.511999999999</v>
      </c>
      <c r="H8" s="198">
        <f aca="true" t="shared" si="2" ref="H8:H13">G8+F8</f>
        <v>13753.788999999999</v>
      </c>
      <c r="I8" s="201">
        <f aca="true" t="shared" si="3" ref="I8:I13">(D8/H8-1)</f>
        <v>0.1306693013830591</v>
      </c>
      <c r="J8" s="200">
        <f>SUM(J9:J49)</f>
        <v>102804.10100000001</v>
      </c>
      <c r="K8" s="198">
        <f>SUM(K9:K49)</f>
        <v>9350.736600000062</v>
      </c>
      <c r="L8" s="198">
        <f aca="true" t="shared" si="4" ref="L8:L13">K8+J8</f>
        <v>112154.83760000007</v>
      </c>
      <c r="M8" s="199">
        <f aca="true" t="shared" si="5" ref="M8:M13">(L8/$L$8)</f>
        <v>1</v>
      </c>
      <c r="N8" s="198">
        <f>SUM(N9:N49)</f>
        <v>94859.09200000006</v>
      </c>
      <c r="O8" s="198">
        <f>SUM(O9:O49)</f>
        <v>9004.075000000124</v>
      </c>
      <c r="P8" s="198">
        <f aca="true" t="shared" si="6" ref="P8:P13">O8+N8</f>
        <v>103863.16700000019</v>
      </c>
      <c r="Q8" s="197">
        <f aca="true" t="shared" si="7" ref="Q8:Q13">(L8/P8-1)</f>
        <v>0.07983263787825634</v>
      </c>
    </row>
    <row r="9" spans="1:17" s="171" customFormat="1" ht="18" customHeight="1" thickTop="1">
      <c r="A9" s="185" t="s">
        <v>230</v>
      </c>
      <c r="B9" s="184">
        <v>2126.0619999999994</v>
      </c>
      <c r="C9" s="180">
        <v>164.844</v>
      </c>
      <c r="D9" s="180">
        <f t="shared" si="0"/>
        <v>2290.9059999999995</v>
      </c>
      <c r="E9" s="183">
        <f t="shared" si="1"/>
        <v>0.14731579416791998</v>
      </c>
      <c r="F9" s="181">
        <v>2159.309</v>
      </c>
      <c r="G9" s="180">
        <v>10.154</v>
      </c>
      <c r="H9" s="180">
        <f t="shared" si="2"/>
        <v>2169.463</v>
      </c>
      <c r="I9" s="182">
        <f t="shared" si="3"/>
        <v>0.055978368840583714</v>
      </c>
      <c r="J9" s="181">
        <v>16663.99600000001</v>
      </c>
      <c r="K9" s="180">
        <v>695.8789999999999</v>
      </c>
      <c r="L9" s="180">
        <f t="shared" si="4"/>
        <v>17359.87500000001</v>
      </c>
      <c r="M9" s="182">
        <f t="shared" si="5"/>
        <v>0.15478489712511517</v>
      </c>
      <c r="N9" s="181">
        <v>16404.293999999994</v>
      </c>
      <c r="O9" s="180">
        <v>343.28400000000016</v>
      </c>
      <c r="P9" s="180">
        <f t="shared" si="6"/>
        <v>16747.577999999994</v>
      </c>
      <c r="Q9" s="179">
        <f t="shared" si="7"/>
        <v>0.03656033129088976</v>
      </c>
    </row>
    <row r="10" spans="1:17" s="171" customFormat="1" ht="18" customHeight="1">
      <c r="A10" s="185" t="s">
        <v>233</v>
      </c>
      <c r="B10" s="184">
        <v>1839.962</v>
      </c>
      <c r="C10" s="180">
        <v>0.09</v>
      </c>
      <c r="D10" s="180">
        <f t="shared" si="0"/>
        <v>1840.052</v>
      </c>
      <c r="E10" s="183">
        <f t="shared" si="1"/>
        <v>0.1183238080000967</v>
      </c>
      <c r="F10" s="181">
        <v>1587.3209999999997</v>
      </c>
      <c r="G10" s="180">
        <v>0.27</v>
      </c>
      <c r="H10" s="180">
        <f t="shared" si="2"/>
        <v>1587.5909999999997</v>
      </c>
      <c r="I10" s="182">
        <f t="shared" si="3"/>
        <v>0.15902143562164328</v>
      </c>
      <c r="J10" s="181">
        <v>14074.949000000002</v>
      </c>
      <c r="K10" s="180">
        <v>55.62400000000002</v>
      </c>
      <c r="L10" s="180">
        <f t="shared" si="4"/>
        <v>14130.573000000002</v>
      </c>
      <c r="M10" s="182">
        <f t="shared" si="5"/>
        <v>0.12599164960138995</v>
      </c>
      <c r="N10" s="181">
        <v>12549.553</v>
      </c>
      <c r="O10" s="180">
        <v>144.202</v>
      </c>
      <c r="P10" s="180">
        <f t="shared" si="6"/>
        <v>12693.755</v>
      </c>
      <c r="Q10" s="179">
        <f t="shared" si="7"/>
        <v>0.11319093522759838</v>
      </c>
    </row>
    <row r="11" spans="1:17" s="171" customFormat="1" ht="18" customHeight="1">
      <c r="A11" s="185" t="s">
        <v>231</v>
      </c>
      <c r="B11" s="184">
        <v>1755.3100000000002</v>
      </c>
      <c r="C11" s="180">
        <v>0.42100000000000004</v>
      </c>
      <c r="D11" s="180">
        <f t="shared" si="0"/>
        <v>1755.7310000000002</v>
      </c>
      <c r="E11" s="183">
        <f t="shared" si="1"/>
        <v>0.11290157981612357</v>
      </c>
      <c r="F11" s="181">
        <v>1507.4390000000003</v>
      </c>
      <c r="G11" s="180">
        <v>0.02</v>
      </c>
      <c r="H11" s="180">
        <f t="shared" si="2"/>
        <v>1507.4590000000003</v>
      </c>
      <c r="I11" s="182">
        <f t="shared" si="3"/>
        <v>0.16469568989936034</v>
      </c>
      <c r="J11" s="181">
        <v>12855.384999999997</v>
      </c>
      <c r="K11" s="180">
        <v>45.24099999999999</v>
      </c>
      <c r="L11" s="180">
        <f t="shared" si="4"/>
        <v>12900.625999999997</v>
      </c>
      <c r="M11" s="182">
        <f t="shared" si="5"/>
        <v>0.11502514092178569</v>
      </c>
      <c r="N11" s="181">
        <v>11686.949000000002</v>
      </c>
      <c r="O11" s="180">
        <v>15.526</v>
      </c>
      <c r="P11" s="180">
        <f t="shared" si="6"/>
        <v>11702.475000000002</v>
      </c>
      <c r="Q11" s="179">
        <f t="shared" si="7"/>
        <v>0.10238441013546229</v>
      </c>
    </row>
    <row r="12" spans="1:17" s="171" customFormat="1" ht="18" customHeight="1">
      <c r="A12" s="185" t="s">
        <v>255</v>
      </c>
      <c r="B12" s="184">
        <v>1555.769</v>
      </c>
      <c r="C12" s="180">
        <v>21.064999999999998</v>
      </c>
      <c r="D12" s="180">
        <f t="shared" si="0"/>
        <v>1576.834</v>
      </c>
      <c r="E12" s="183">
        <f t="shared" si="1"/>
        <v>0.10139767977428056</v>
      </c>
      <c r="F12" s="181">
        <v>1366.8550000000002</v>
      </c>
      <c r="G12" s="180">
        <v>0.2</v>
      </c>
      <c r="H12" s="180">
        <f t="shared" si="2"/>
        <v>1367.0550000000003</v>
      </c>
      <c r="I12" s="182">
        <f t="shared" si="3"/>
        <v>0.1534532260955117</v>
      </c>
      <c r="J12" s="181">
        <v>10440.241</v>
      </c>
      <c r="K12" s="180">
        <v>148.31</v>
      </c>
      <c r="L12" s="180">
        <f t="shared" si="4"/>
        <v>10588.551</v>
      </c>
      <c r="M12" s="182">
        <f t="shared" si="5"/>
        <v>0.09441011396908297</v>
      </c>
      <c r="N12" s="181">
        <v>9588.047000000004</v>
      </c>
      <c r="O12" s="180">
        <v>0.96</v>
      </c>
      <c r="P12" s="180">
        <f t="shared" si="6"/>
        <v>9589.007000000003</v>
      </c>
      <c r="Q12" s="179">
        <f t="shared" si="7"/>
        <v>0.10423853064243205</v>
      </c>
    </row>
    <row r="13" spans="1:17" s="171" customFormat="1" ht="18" customHeight="1">
      <c r="A13" s="185" t="s">
        <v>236</v>
      </c>
      <c r="B13" s="184">
        <v>870.3190000000001</v>
      </c>
      <c r="C13" s="180">
        <v>234.00399999999996</v>
      </c>
      <c r="D13" s="180">
        <f t="shared" si="0"/>
        <v>1104.323</v>
      </c>
      <c r="E13" s="183">
        <f t="shared" si="1"/>
        <v>0.07101304888236354</v>
      </c>
      <c r="F13" s="181">
        <v>754.9820000000001</v>
      </c>
      <c r="G13" s="180">
        <v>101.417</v>
      </c>
      <c r="H13" s="180">
        <f t="shared" si="2"/>
        <v>856.3990000000001</v>
      </c>
      <c r="I13" s="182">
        <f t="shared" si="3"/>
        <v>0.28949590085929566</v>
      </c>
      <c r="J13" s="181">
        <v>6822.756999999997</v>
      </c>
      <c r="K13" s="180">
        <v>1325.1130000000003</v>
      </c>
      <c r="L13" s="180">
        <f t="shared" si="4"/>
        <v>8147.869999999997</v>
      </c>
      <c r="M13" s="182">
        <f t="shared" si="5"/>
        <v>0.07264840442335045</v>
      </c>
      <c r="N13" s="181">
        <v>6062.939000000001</v>
      </c>
      <c r="O13" s="180">
        <v>913.6299999999999</v>
      </c>
      <c r="P13" s="180">
        <f t="shared" si="6"/>
        <v>6976.569000000001</v>
      </c>
      <c r="Q13" s="179">
        <f t="shared" si="7"/>
        <v>0.1678906924019523</v>
      </c>
    </row>
    <row r="14" spans="1:17" s="171" customFormat="1" ht="18" customHeight="1">
      <c r="A14" s="185" t="s">
        <v>232</v>
      </c>
      <c r="B14" s="184">
        <v>706.9639999999999</v>
      </c>
      <c r="C14" s="180">
        <v>3.705</v>
      </c>
      <c r="D14" s="180">
        <f aca="true" t="shared" si="8" ref="D14:D22">C14+B14</f>
        <v>710.669</v>
      </c>
      <c r="E14" s="183">
        <f aca="true" t="shared" si="9" ref="E14:E22">D14/$D$8</f>
        <v>0.04569928583954189</v>
      </c>
      <c r="F14" s="181">
        <v>646.819</v>
      </c>
      <c r="G14" s="180">
        <v>2.8240000000000003</v>
      </c>
      <c r="H14" s="180">
        <f aca="true" t="shared" si="10" ref="H14:H22">G14+F14</f>
        <v>649.6429999999999</v>
      </c>
      <c r="I14" s="182">
        <f aca="true" t="shared" si="11" ref="I14:I22">(D14/H14-1)</f>
        <v>0.09393774734738947</v>
      </c>
      <c r="J14" s="181">
        <v>5577.215</v>
      </c>
      <c r="K14" s="180">
        <v>18.555999999999997</v>
      </c>
      <c r="L14" s="180">
        <f aca="true" t="shared" si="12" ref="L14:L22">K14+J14</f>
        <v>5595.771</v>
      </c>
      <c r="M14" s="182">
        <f aca="true" t="shared" si="13" ref="M14:M22">(L14/$L$8)</f>
        <v>0.049893264702119244</v>
      </c>
      <c r="N14" s="181">
        <v>5355.335</v>
      </c>
      <c r="O14" s="180">
        <v>15.530999999999999</v>
      </c>
      <c r="P14" s="180">
        <f aca="true" t="shared" si="14" ref="P14:P22">O14+N14</f>
        <v>5370.866</v>
      </c>
      <c r="Q14" s="179">
        <f aca="true" t="shared" si="15" ref="Q14:Q22">(L14/P14-1)</f>
        <v>0.041874997439891315</v>
      </c>
    </row>
    <row r="15" spans="1:17" s="171" customFormat="1" ht="18" customHeight="1">
      <c r="A15" s="185" t="s">
        <v>238</v>
      </c>
      <c r="B15" s="184">
        <v>480.96399999999994</v>
      </c>
      <c r="C15" s="180">
        <v>0</v>
      </c>
      <c r="D15" s="180">
        <f t="shared" si="8"/>
        <v>480.96399999999994</v>
      </c>
      <c r="E15" s="183">
        <f t="shared" si="9"/>
        <v>0.030928197676456156</v>
      </c>
      <c r="F15" s="181">
        <v>368.565</v>
      </c>
      <c r="G15" s="180">
        <v>0.483</v>
      </c>
      <c r="H15" s="180">
        <f t="shared" si="10"/>
        <v>369.048</v>
      </c>
      <c r="I15" s="182">
        <f t="shared" si="11"/>
        <v>0.3032559450261212</v>
      </c>
      <c r="J15" s="181">
        <v>3208.473</v>
      </c>
      <c r="K15" s="180">
        <v>20.321</v>
      </c>
      <c r="L15" s="180">
        <f t="shared" si="12"/>
        <v>3228.794</v>
      </c>
      <c r="M15" s="182">
        <f t="shared" si="13"/>
        <v>0.02878871807131035</v>
      </c>
      <c r="N15" s="181">
        <v>2442.1380000000004</v>
      </c>
      <c r="O15" s="180">
        <v>6.437999999999999</v>
      </c>
      <c r="P15" s="180">
        <f t="shared" si="14"/>
        <v>2448.5760000000005</v>
      </c>
      <c r="Q15" s="179">
        <f t="shared" si="15"/>
        <v>0.31864152879061103</v>
      </c>
    </row>
    <row r="16" spans="1:17" s="171" customFormat="1" ht="18" customHeight="1">
      <c r="A16" s="185" t="s">
        <v>234</v>
      </c>
      <c r="B16" s="184">
        <v>438.991</v>
      </c>
      <c r="C16" s="180">
        <v>10.647</v>
      </c>
      <c r="D16" s="180">
        <f t="shared" si="8"/>
        <v>449.638</v>
      </c>
      <c r="E16" s="183">
        <f t="shared" si="9"/>
        <v>0.02891379177411697</v>
      </c>
      <c r="F16" s="181">
        <v>291.081</v>
      </c>
      <c r="G16" s="180">
        <v>17.697</v>
      </c>
      <c r="H16" s="180">
        <f t="shared" si="10"/>
        <v>308.778</v>
      </c>
      <c r="I16" s="182">
        <f t="shared" si="11"/>
        <v>0.456185349992551</v>
      </c>
      <c r="J16" s="181">
        <v>2820.526</v>
      </c>
      <c r="K16" s="180">
        <v>42.89000000000001</v>
      </c>
      <c r="L16" s="180">
        <f t="shared" si="12"/>
        <v>2863.4159999999997</v>
      </c>
      <c r="M16" s="182">
        <f t="shared" si="13"/>
        <v>0.02553091833820281</v>
      </c>
      <c r="N16" s="181">
        <v>2172.5060000000003</v>
      </c>
      <c r="O16" s="180">
        <v>58.09300000000002</v>
      </c>
      <c r="P16" s="180">
        <f t="shared" si="14"/>
        <v>2230.599</v>
      </c>
      <c r="Q16" s="179">
        <f t="shared" si="15"/>
        <v>0.2836982353170603</v>
      </c>
    </row>
    <row r="17" spans="1:17" s="171" customFormat="1" ht="18" customHeight="1">
      <c r="A17" s="185" t="s">
        <v>237</v>
      </c>
      <c r="B17" s="184">
        <v>397.001</v>
      </c>
      <c r="C17" s="180">
        <v>0.2</v>
      </c>
      <c r="D17" s="180">
        <f t="shared" si="8"/>
        <v>397.20099999999996</v>
      </c>
      <c r="E17" s="183">
        <f t="shared" si="9"/>
        <v>0.025541851459331806</v>
      </c>
      <c r="F17" s="181">
        <v>321.43600000000004</v>
      </c>
      <c r="G17" s="180"/>
      <c r="H17" s="180">
        <f t="shared" si="10"/>
        <v>321.43600000000004</v>
      </c>
      <c r="I17" s="182">
        <f t="shared" si="11"/>
        <v>0.23570788586219327</v>
      </c>
      <c r="J17" s="181">
        <v>2551.761</v>
      </c>
      <c r="K17" s="180">
        <v>7.3389999999999995</v>
      </c>
      <c r="L17" s="180">
        <f t="shared" si="12"/>
        <v>2559.1</v>
      </c>
      <c r="M17" s="182">
        <f t="shared" si="13"/>
        <v>0.022817562351853456</v>
      </c>
      <c r="N17" s="181">
        <v>2545.5879999999993</v>
      </c>
      <c r="O17" s="180">
        <v>4.892</v>
      </c>
      <c r="P17" s="180">
        <f t="shared" si="14"/>
        <v>2550.479999999999</v>
      </c>
      <c r="Q17" s="179">
        <f t="shared" si="15"/>
        <v>0.0033797559675043942</v>
      </c>
    </row>
    <row r="18" spans="1:17" s="171" customFormat="1" ht="18" customHeight="1">
      <c r="A18" s="185" t="s">
        <v>241</v>
      </c>
      <c r="B18" s="184">
        <v>240.233</v>
      </c>
      <c r="C18" s="180">
        <v>0</v>
      </c>
      <c r="D18" s="180">
        <f t="shared" si="8"/>
        <v>240.233</v>
      </c>
      <c r="E18" s="183">
        <f t="shared" si="9"/>
        <v>0.015448086992806307</v>
      </c>
      <c r="F18" s="181">
        <v>215.93399999999997</v>
      </c>
      <c r="G18" s="180">
        <v>0.3</v>
      </c>
      <c r="H18" s="180">
        <f t="shared" si="10"/>
        <v>216.23399999999998</v>
      </c>
      <c r="I18" s="182">
        <f t="shared" si="11"/>
        <v>0.11098624638123522</v>
      </c>
      <c r="J18" s="181">
        <v>2109.8140000000003</v>
      </c>
      <c r="K18" s="180">
        <v>18.857</v>
      </c>
      <c r="L18" s="180">
        <f t="shared" si="12"/>
        <v>2128.6710000000003</v>
      </c>
      <c r="M18" s="182">
        <f t="shared" si="13"/>
        <v>0.018979751971037573</v>
      </c>
      <c r="N18" s="181">
        <v>1433.051</v>
      </c>
      <c r="O18" s="180">
        <v>0.685</v>
      </c>
      <c r="P18" s="180">
        <f t="shared" si="14"/>
        <v>1433.7359999999999</v>
      </c>
      <c r="Q18" s="179">
        <f t="shared" si="15"/>
        <v>0.4847022045899667</v>
      </c>
    </row>
    <row r="19" spans="1:17" s="171" customFormat="1" ht="18" customHeight="1">
      <c r="A19" s="185" t="s">
        <v>235</v>
      </c>
      <c r="B19" s="184">
        <v>221.82</v>
      </c>
      <c r="C19" s="180">
        <v>0.922</v>
      </c>
      <c r="D19" s="180">
        <f t="shared" si="8"/>
        <v>222.742</v>
      </c>
      <c r="E19" s="183">
        <f t="shared" si="9"/>
        <v>0.01432333523267687</v>
      </c>
      <c r="F19" s="181">
        <v>247.88500000000002</v>
      </c>
      <c r="G19" s="180"/>
      <c r="H19" s="180">
        <f t="shared" si="10"/>
        <v>247.88500000000002</v>
      </c>
      <c r="I19" s="182">
        <f t="shared" si="11"/>
        <v>-0.10143009863444752</v>
      </c>
      <c r="J19" s="181">
        <v>1980.714</v>
      </c>
      <c r="K19" s="180">
        <v>5.313</v>
      </c>
      <c r="L19" s="180">
        <f t="shared" si="12"/>
        <v>1986.027</v>
      </c>
      <c r="M19" s="182">
        <f t="shared" si="13"/>
        <v>0.01770790313194657</v>
      </c>
      <c r="N19" s="181">
        <v>1626.456</v>
      </c>
      <c r="O19" s="180">
        <v>5.763</v>
      </c>
      <c r="P19" s="180">
        <f t="shared" si="14"/>
        <v>1632.2189999999998</v>
      </c>
      <c r="Q19" s="179">
        <f t="shared" si="15"/>
        <v>0.21676502969270683</v>
      </c>
    </row>
    <row r="20" spans="1:17" s="171" customFormat="1" ht="18" customHeight="1">
      <c r="A20" s="185" t="s">
        <v>254</v>
      </c>
      <c r="B20" s="184">
        <v>202.4</v>
      </c>
      <c r="C20" s="180">
        <v>0.627</v>
      </c>
      <c r="D20" s="180">
        <f t="shared" si="8"/>
        <v>203.02700000000002</v>
      </c>
      <c r="E20" s="183">
        <f t="shared" si="9"/>
        <v>0.013055570041952964</v>
      </c>
      <c r="F20" s="181">
        <v>88.953</v>
      </c>
      <c r="G20" s="180">
        <v>0.038</v>
      </c>
      <c r="H20" s="180">
        <f t="shared" si="10"/>
        <v>88.991</v>
      </c>
      <c r="I20" s="182">
        <f t="shared" si="11"/>
        <v>1.2814329538942144</v>
      </c>
      <c r="J20" s="181">
        <v>1063.377</v>
      </c>
      <c r="K20" s="180">
        <v>0.787</v>
      </c>
      <c r="L20" s="180">
        <f t="shared" si="12"/>
        <v>1064.164</v>
      </c>
      <c r="M20" s="182">
        <f t="shared" si="13"/>
        <v>0.00948834684951654</v>
      </c>
      <c r="N20" s="181">
        <v>634.3759999999999</v>
      </c>
      <c r="O20" s="180">
        <v>0.040999999999999995</v>
      </c>
      <c r="P20" s="180">
        <f t="shared" si="14"/>
        <v>634.4169999999999</v>
      </c>
      <c r="Q20" s="179">
        <f t="shared" si="15"/>
        <v>0.6773888467679778</v>
      </c>
    </row>
    <row r="21" spans="1:17" s="171" customFormat="1" ht="18" customHeight="1">
      <c r="A21" s="185" t="s">
        <v>252</v>
      </c>
      <c r="B21" s="184">
        <v>201.046</v>
      </c>
      <c r="C21" s="180">
        <v>0</v>
      </c>
      <c r="D21" s="180">
        <f t="shared" si="8"/>
        <v>201.046</v>
      </c>
      <c r="E21" s="183">
        <f t="shared" si="9"/>
        <v>0.012928182629179741</v>
      </c>
      <c r="F21" s="181">
        <v>159.369</v>
      </c>
      <c r="G21" s="180"/>
      <c r="H21" s="180">
        <f t="shared" si="10"/>
        <v>159.369</v>
      </c>
      <c r="I21" s="182">
        <f t="shared" si="11"/>
        <v>0.2615125902779085</v>
      </c>
      <c r="J21" s="181">
        <v>1389.4189999999999</v>
      </c>
      <c r="K21" s="180">
        <v>6.365</v>
      </c>
      <c r="L21" s="180">
        <f t="shared" si="12"/>
        <v>1395.7839999999999</v>
      </c>
      <c r="M21" s="182">
        <f t="shared" si="13"/>
        <v>0.01244515198691705</v>
      </c>
      <c r="N21" s="181">
        <v>1113.3739999999996</v>
      </c>
      <c r="O21" s="180">
        <v>5.26</v>
      </c>
      <c r="P21" s="180">
        <f t="shared" si="14"/>
        <v>1118.6339999999996</v>
      </c>
      <c r="Q21" s="179">
        <f t="shared" si="15"/>
        <v>0.24775753284809898</v>
      </c>
    </row>
    <row r="22" spans="1:17" s="171" customFormat="1" ht="18" customHeight="1">
      <c r="A22" s="185" t="s">
        <v>240</v>
      </c>
      <c r="B22" s="184">
        <v>191.54500000000002</v>
      </c>
      <c r="C22" s="180">
        <v>7.792999999999999</v>
      </c>
      <c r="D22" s="180">
        <f t="shared" si="8"/>
        <v>199.33800000000002</v>
      </c>
      <c r="E22" s="183">
        <f t="shared" si="9"/>
        <v>0.012818350372230393</v>
      </c>
      <c r="F22" s="181">
        <v>114.265</v>
      </c>
      <c r="G22" s="180">
        <v>4.09</v>
      </c>
      <c r="H22" s="180">
        <f t="shared" si="10"/>
        <v>118.355</v>
      </c>
      <c r="I22" s="182">
        <f t="shared" si="11"/>
        <v>0.6842380972497994</v>
      </c>
      <c r="J22" s="181">
        <v>1239.808</v>
      </c>
      <c r="K22" s="180">
        <v>18.617</v>
      </c>
      <c r="L22" s="180">
        <f t="shared" si="12"/>
        <v>1258.425</v>
      </c>
      <c r="M22" s="182">
        <f t="shared" si="13"/>
        <v>0.011220425502180916</v>
      </c>
      <c r="N22" s="181">
        <v>1018.088</v>
      </c>
      <c r="O22" s="180">
        <v>25.86</v>
      </c>
      <c r="P22" s="180">
        <f t="shared" si="14"/>
        <v>1043.9479999999999</v>
      </c>
      <c r="Q22" s="179">
        <f t="shared" si="15"/>
        <v>0.20544797250437763</v>
      </c>
    </row>
    <row r="23" spans="1:17" s="171" customFormat="1" ht="18" customHeight="1">
      <c r="A23" s="185" t="s">
        <v>245</v>
      </c>
      <c r="B23" s="184">
        <v>144.954</v>
      </c>
      <c r="C23" s="180">
        <v>30.903000000000002</v>
      </c>
      <c r="D23" s="180">
        <f>C23+B23</f>
        <v>175.857</v>
      </c>
      <c r="E23" s="183">
        <f>D23/$D$8</f>
        <v>0.01130841405757718</v>
      </c>
      <c r="F23" s="181">
        <v>116.856</v>
      </c>
      <c r="G23" s="180">
        <v>27.761</v>
      </c>
      <c r="H23" s="180">
        <f>G23+F23</f>
        <v>144.617</v>
      </c>
      <c r="I23" s="182">
        <f>(D23/H23-1)</f>
        <v>0.21601886361907674</v>
      </c>
      <c r="J23" s="181">
        <v>940.3770000000001</v>
      </c>
      <c r="K23" s="180">
        <v>255.82000000000002</v>
      </c>
      <c r="L23" s="180">
        <f>K23+J23</f>
        <v>1196.1970000000001</v>
      </c>
      <c r="M23" s="182">
        <f>(L23/$L$8)</f>
        <v>0.010665585413856454</v>
      </c>
      <c r="N23" s="181">
        <v>751.909</v>
      </c>
      <c r="O23" s="180">
        <v>183.87800000000004</v>
      </c>
      <c r="P23" s="180">
        <f>O23+N23</f>
        <v>935.787</v>
      </c>
      <c r="Q23" s="179">
        <f>(L23/P23-1)</f>
        <v>0.2782791383081835</v>
      </c>
    </row>
    <row r="24" spans="1:17" s="171" customFormat="1" ht="18" customHeight="1">
      <c r="A24" s="185" t="s">
        <v>246</v>
      </c>
      <c r="B24" s="184">
        <v>172.065</v>
      </c>
      <c r="C24" s="180">
        <v>0</v>
      </c>
      <c r="D24" s="180">
        <f>C24+B24</f>
        <v>172.065</v>
      </c>
      <c r="E24" s="183">
        <f>D24/$D$8</f>
        <v>0.011064571014045602</v>
      </c>
      <c r="F24" s="181">
        <v>289.976</v>
      </c>
      <c r="G24" s="180">
        <v>0.09</v>
      </c>
      <c r="H24" s="180">
        <f>G24+F24</f>
        <v>290.066</v>
      </c>
      <c r="I24" s="182">
        <f>(D24/H24-1)</f>
        <v>-0.4068074162431998</v>
      </c>
      <c r="J24" s="181">
        <v>1445.927</v>
      </c>
      <c r="K24" s="180">
        <v>2.812</v>
      </c>
      <c r="L24" s="180">
        <f>K24+J24</f>
        <v>1448.7389999999998</v>
      </c>
      <c r="M24" s="182">
        <f>(L24/$L$8)</f>
        <v>0.0129173117361814</v>
      </c>
      <c r="N24" s="181">
        <v>1614.884</v>
      </c>
      <c r="O24" s="180">
        <v>0.6599999999999999</v>
      </c>
      <c r="P24" s="180">
        <f>O24+N24</f>
        <v>1615.544</v>
      </c>
      <c r="Q24" s="179">
        <f>(L24/P24-1)</f>
        <v>-0.10325005075689697</v>
      </c>
    </row>
    <row r="25" spans="1:17" s="171" customFormat="1" ht="18" customHeight="1">
      <c r="A25" s="185" t="s">
        <v>248</v>
      </c>
      <c r="B25" s="184">
        <v>157.833</v>
      </c>
      <c r="C25" s="180">
        <v>0.1</v>
      </c>
      <c r="D25" s="180">
        <f>C25+B25</f>
        <v>157.933</v>
      </c>
      <c r="E25" s="183">
        <f>D25/$D$8</f>
        <v>0.010155818405609881</v>
      </c>
      <c r="F25" s="181">
        <v>89.12200000000001</v>
      </c>
      <c r="G25" s="180">
        <v>0.07</v>
      </c>
      <c r="H25" s="180">
        <f>G25+F25</f>
        <v>89.19200000000001</v>
      </c>
      <c r="I25" s="182">
        <f>(D25/H25-1)</f>
        <v>0.7707081352587675</v>
      </c>
      <c r="J25" s="181">
        <v>911.709</v>
      </c>
      <c r="K25" s="180">
        <v>0.9870000000000001</v>
      </c>
      <c r="L25" s="180">
        <f>K25+J25</f>
        <v>912.6959999999999</v>
      </c>
      <c r="M25" s="182">
        <f>(L25/$L$8)</f>
        <v>0.008137821065330484</v>
      </c>
      <c r="N25" s="181">
        <v>691.6850000000003</v>
      </c>
      <c r="O25" s="180">
        <v>7.2700000000000005</v>
      </c>
      <c r="P25" s="180">
        <f>O25+N25</f>
        <v>698.9550000000003</v>
      </c>
      <c r="Q25" s="179">
        <f>(L25/P25-1)</f>
        <v>0.305800802626778</v>
      </c>
    </row>
    <row r="26" spans="1:17" s="171" customFormat="1" ht="18" customHeight="1">
      <c r="A26" s="185" t="s">
        <v>242</v>
      </c>
      <c r="B26" s="184">
        <v>113.645</v>
      </c>
      <c r="C26" s="180">
        <v>2.0709999999999997</v>
      </c>
      <c r="D26" s="180">
        <f aca="true" t="shared" si="16" ref="D20:D35">C26+B26</f>
        <v>115.716</v>
      </c>
      <c r="E26" s="183">
        <f aca="true" t="shared" si="17" ref="E20:E35">D26/$D$8</f>
        <v>0.007441071103718368</v>
      </c>
      <c r="F26" s="181">
        <v>145.40300000000002</v>
      </c>
      <c r="G26" s="180">
        <v>8.212000000000002</v>
      </c>
      <c r="H26" s="180">
        <f aca="true" t="shared" si="18" ref="H20:H35">G26+F26</f>
        <v>153.615</v>
      </c>
      <c r="I26" s="182">
        <f aca="true" t="shared" si="19" ref="I20:I35">(D26/H26-1)</f>
        <v>-0.24671418806757162</v>
      </c>
      <c r="J26" s="181">
        <v>846.287</v>
      </c>
      <c r="K26" s="180">
        <v>32.886</v>
      </c>
      <c r="L26" s="180">
        <f aca="true" t="shared" si="20" ref="L20:L35">K26+J26</f>
        <v>879.173</v>
      </c>
      <c r="M26" s="182">
        <f aca="true" t="shared" si="21" ref="M20:M35">(L26/$L$8)</f>
        <v>0.007838921787177546</v>
      </c>
      <c r="N26" s="181">
        <v>782.5670000000003</v>
      </c>
      <c r="O26" s="180">
        <v>147.43499999999997</v>
      </c>
      <c r="P26" s="180">
        <f aca="true" t="shared" si="22" ref="P20:P35">O26+N26</f>
        <v>930.0020000000003</v>
      </c>
      <c r="Q26" s="179">
        <f aca="true" t="shared" si="23" ref="Q20:Q35">(L26/P26-1)</f>
        <v>-0.05465472117264292</v>
      </c>
    </row>
    <row r="27" spans="1:17" s="171" customFormat="1" ht="18" customHeight="1">
      <c r="A27" s="185" t="s">
        <v>267</v>
      </c>
      <c r="B27" s="184">
        <v>98.48400000000001</v>
      </c>
      <c r="C27" s="180">
        <v>0.03</v>
      </c>
      <c r="D27" s="180">
        <f t="shared" si="16"/>
        <v>98.51400000000001</v>
      </c>
      <c r="E27" s="183">
        <f t="shared" si="17"/>
        <v>0.006334903373014202</v>
      </c>
      <c r="F27" s="181">
        <v>117.86199999999998</v>
      </c>
      <c r="G27" s="180">
        <v>2.2</v>
      </c>
      <c r="H27" s="180">
        <f t="shared" si="18"/>
        <v>120.06199999999998</v>
      </c>
      <c r="I27" s="182">
        <f t="shared" si="19"/>
        <v>-0.17947393846512616</v>
      </c>
      <c r="J27" s="181">
        <v>894.4309999999999</v>
      </c>
      <c r="K27" s="180">
        <v>11.53</v>
      </c>
      <c r="L27" s="180">
        <f t="shared" si="20"/>
        <v>905.9609999999999</v>
      </c>
      <c r="M27" s="182">
        <f t="shared" si="21"/>
        <v>0.0080777701558546</v>
      </c>
      <c r="N27" s="181">
        <v>1022.3239999999997</v>
      </c>
      <c r="O27" s="180">
        <v>13.025000000000004</v>
      </c>
      <c r="P27" s="180">
        <f t="shared" si="22"/>
        <v>1035.3489999999997</v>
      </c>
      <c r="Q27" s="179">
        <f t="shared" si="23"/>
        <v>-0.12497042060213492</v>
      </c>
    </row>
    <row r="28" spans="1:17" s="171" customFormat="1" ht="18" customHeight="1">
      <c r="A28" s="185" t="s">
        <v>247</v>
      </c>
      <c r="B28" s="184">
        <v>61.739000000000004</v>
      </c>
      <c r="C28" s="180">
        <v>23.997999999999998</v>
      </c>
      <c r="D28" s="180">
        <f t="shared" si="16"/>
        <v>85.737</v>
      </c>
      <c r="E28" s="183">
        <f t="shared" si="17"/>
        <v>0.0055132834976969625</v>
      </c>
      <c r="F28" s="181">
        <v>98.814</v>
      </c>
      <c r="G28" s="180">
        <v>31.408</v>
      </c>
      <c r="H28" s="180">
        <f t="shared" si="18"/>
        <v>130.22199999999998</v>
      </c>
      <c r="I28" s="182">
        <f t="shared" si="19"/>
        <v>-0.34160894472516157</v>
      </c>
      <c r="J28" s="181">
        <v>475.13000000000005</v>
      </c>
      <c r="K28" s="180">
        <v>159.308</v>
      </c>
      <c r="L28" s="180">
        <f t="shared" si="20"/>
        <v>634.4380000000001</v>
      </c>
      <c r="M28" s="182">
        <f t="shared" si="21"/>
        <v>0.005656804588873122</v>
      </c>
      <c r="N28" s="181">
        <v>583.1300000000001</v>
      </c>
      <c r="O28" s="180">
        <v>205.699</v>
      </c>
      <c r="P28" s="180">
        <f t="shared" si="22"/>
        <v>788.8290000000002</v>
      </c>
      <c r="Q28" s="179">
        <f t="shared" si="23"/>
        <v>-0.19572175972232264</v>
      </c>
    </row>
    <row r="29" spans="1:17" s="171" customFormat="1" ht="18" customHeight="1">
      <c r="A29" s="185" t="s">
        <v>261</v>
      </c>
      <c r="B29" s="184">
        <v>80.642</v>
      </c>
      <c r="C29" s="180">
        <v>0</v>
      </c>
      <c r="D29" s="180">
        <f t="shared" si="16"/>
        <v>80.642</v>
      </c>
      <c r="E29" s="183">
        <f t="shared" si="17"/>
        <v>0.005185651560251448</v>
      </c>
      <c r="F29" s="181">
        <v>36.356</v>
      </c>
      <c r="G29" s="180">
        <v>0.48</v>
      </c>
      <c r="H29" s="180">
        <f t="shared" si="18"/>
        <v>36.836</v>
      </c>
      <c r="I29" s="182">
        <f t="shared" si="19"/>
        <v>1.189217070257357</v>
      </c>
      <c r="J29" s="181">
        <v>286.78600000000006</v>
      </c>
      <c r="K29" s="180">
        <v>0.3</v>
      </c>
      <c r="L29" s="180">
        <f t="shared" si="20"/>
        <v>287.08600000000007</v>
      </c>
      <c r="M29" s="182">
        <f t="shared" si="21"/>
        <v>0.002559729086532063</v>
      </c>
      <c r="N29" s="181">
        <v>295.106</v>
      </c>
      <c r="O29" s="180">
        <v>2.5020000000000002</v>
      </c>
      <c r="P29" s="180">
        <f t="shared" si="22"/>
        <v>297.608</v>
      </c>
      <c r="Q29" s="179">
        <f t="shared" si="23"/>
        <v>-0.035355232386225954</v>
      </c>
    </row>
    <row r="30" spans="1:17" s="171" customFormat="1" ht="18" customHeight="1">
      <c r="A30" s="185" t="s">
        <v>243</v>
      </c>
      <c r="B30" s="184">
        <v>63.961</v>
      </c>
      <c r="C30" s="180">
        <v>6.553</v>
      </c>
      <c r="D30" s="180">
        <f t="shared" si="16"/>
        <v>70.514</v>
      </c>
      <c r="E30" s="183">
        <f t="shared" si="17"/>
        <v>0.004534374570565842</v>
      </c>
      <c r="F30" s="181">
        <v>37.495999999999995</v>
      </c>
      <c r="G30" s="180"/>
      <c r="H30" s="180">
        <f t="shared" si="18"/>
        <v>37.495999999999995</v>
      </c>
      <c r="I30" s="182">
        <f t="shared" si="19"/>
        <v>0.8805739278856413</v>
      </c>
      <c r="J30" s="181">
        <v>411.09700000000004</v>
      </c>
      <c r="K30" s="180">
        <v>31.276000000000003</v>
      </c>
      <c r="L30" s="180">
        <f t="shared" si="20"/>
        <v>442.37300000000005</v>
      </c>
      <c r="M30" s="182">
        <f t="shared" si="21"/>
        <v>0.0039443060100333984</v>
      </c>
      <c r="N30" s="181">
        <v>278.5179999999999</v>
      </c>
      <c r="O30" s="180">
        <v>24.55</v>
      </c>
      <c r="P30" s="180">
        <f t="shared" si="22"/>
        <v>303.0679999999999</v>
      </c>
      <c r="Q30" s="179">
        <f t="shared" si="23"/>
        <v>0.4596493196246392</v>
      </c>
    </row>
    <row r="31" spans="1:17" s="171" customFormat="1" ht="18" customHeight="1">
      <c r="A31" s="185" t="s">
        <v>263</v>
      </c>
      <c r="B31" s="184">
        <v>65.475</v>
      </c>
      <c r="C31" s="180">
        <v>0</v>
      </c>
      <c r="D31" s="180">
        <f t="shared" si="16"/>
        <v>65.475</v>
      </c>
      <c r="E31" s="183">
        <f t="shared" si="17"/>
        <v>0.0042103436907252245</v>
      </c>
      <c r="F31" s="181">
        <v>63.162</v>
      </c>
      <c r="G31" s="180"/>
      <c r="H31" s="180">
        <f t="shared" si="18"/>
        <v>63.162</v>
      </c>
      <c r="I31" s="182">
        <f t="shared" si="19"/>
        <v>0.03662011969222001</v>
      </c>
      <c r="J31" s="181">
        <v>453.537</v>
      </c>
      <c r="K31" s="180">
        <v>9.981</v>
      </c>
      <c r="L31" s="180">
        <f t="shared" si="20"/>
        <v>463.518</v>
      </c>
      <c r="M31" s="182">
        <f t="shared" si="21"/>
        <v>0.004132840008677429</v>
      </c>
      <c r="N31" s="181">
        <v>412.932</v>
      </c>
      <c r="O31" s="180">
        <v>11.052999999999999</v>
      </c>
      <c r="P31" s="180">
        <f t="shared" si="22"/>
        <v>423.985</v>
      </c>
      <c r="Q31" s="179">
        <f t="shared" si="23"/>
        <v>0.0932415061853602</v>
      </c>
    </row>
    <row r="32" spans="1:17" s="171" customFormat="1" ht="18" customHeight="1">
      <c r="A32" s="185" t="s">
        <v>244</v>
      </c>
      <c r="B32" s="184">
        <v>62.698</v>
      </c>
      <c r="C32" s="180">
        <v>0</v>
      </c>
      <c r="D32" s="180">
        <f t="shared" si="16"/>
        <v>62.698</v>
      </c>
      <c r="E32" s="183">
        <f t="shared" si="17"/>
        <v>0.0040317698162824</v>
      </c>
      <c r="F32" s="181">
        <v>27.232</v>
      </c>
      <c r="G32" s="180">
        <v>0.02</v>
      </c>
      <c r="H32" s="180">
        <f t="shared" si="18"/>
        <v>27.252</v>
      </c>
      <c r="I32" s="182">
        <f t="shared" si="19"/>
        <v>1.3006751798033171</v>
      </c>
      <c r="J32" s="181">
        <v>349.621</v>
      </c>
      <c r="K32" s="180"/>
      <c r="L32" s="180">
        <f t="shared" si="20"/>
        <v>349.621</v>
      </c>
      <c r="M32" s="182">
        <f t="shared" si="21"/>
        <v>0.0031173064620442174</v>
      </c>
      <c r="N32" s="181">
        <v>200.443</v>
      </c>
      <c r="O32" s="180">
        <v>0.8799999999999999</v>
      </c>
      <c r="P32" s="180">
        <f t="shared" si="22"/>
        <v>201.323</v>
      </c>
      <c r="Q32" s="179">
        <f t="shared" si="23"/>
        <v>0.7366172767145331</v>
      </c>
    </row>
    <row r="33" spans="1:17" s="171" customFormat="1" ht="18" customHeight="1">
      <c r="A33" s="185" t="s">
        <v>239</v>
      </c>
      <c r="B33" s="184">
        <v>57.402</v>
      </c>
      <c r="C33" s="180">
        <v>0</v>
      </c>
      <c r="D33" s="180">
        <f t="shared" si="16"/>
        <v>57.402</v>
      </c>
      <c r="E33" s="183">
        <f t="shared" si="17"/>
        <v>0.003691212654219311</v>
      </c>
      <c r="F33" s="181">
        <v>42.298</v>
      </c>
      <c r="G33" s="180">
        <v>0.148</v>
      </c>
      <c r="H33" s="180">
        <f t="shared" si="18"/>
        <v>42.446000000000005</v>
      </c>
      <c r="I33" s="182">
        <f t="shared" si="19"/>
        <v>0.3523535786646561</v>
      </c>
      <c r="J33" s="181">
        <v>452.4049999999999</v>
      </c>
      <c r="K33" s="180">
        <v>0.008</v>
      </c>
      <c r="L33" s="180">
        <f t="shared" si="20"/>
        <v>452.4129999999999</v>
      </c>
      <c r="M33" s="182">
        <f t="shared" si="21"/>
        <v>0.004033825108940282</v>
      </c>
      <c r="N33" s="181">
        <v>428.34399999999994</v>
      </c>
      <c r="O33" s="180">
        <v>1.3879999999999997</v>
      </c>
      <c r="P33" s="180">
        <f t="shared" si="22"/>
        <v>429.7319999999999</v>
      </c>
      <c r="Q33" s="179">
        <f t="shared" si="23"/>
        <v>0.05277940669998982</v>
      </c>
    </row>
    <row r="34" spans="1:17" s="171" customFormat="1" ht="18" customHeight="1">
      <c r="A34" s="185" t="s">
        <v>251</v>
      </c>
      <c r="B34" s="184">
        <v>43.068</v>
      </c>
      <c r="C34" s="180">
        <v>3.6679999999999997</v>
      </c>
      <c r="D34" s="180">
        <f t="shared" si="16"/>
        <v>46.736</v>
      </c>
      <c r="E34" s="183">
        <f t="shared" si="17"/>
        <v>0.0030053397896866608</v>
      </c>
      <c r="F34" s="181">
        <v>19.286</v>
      </c>
      <c r="G34" s="180">
        <v>1.4700000000000002</v>
      </c>
      <c r="H34" s="180">
        <f t="shared" si="18"/>
        <v>20.756</v>
      </c>
      <c r="I34" s="182">
        <f t="shared" si="19"/>
        <v>1.2516862593948734</v>
      </c>
      <c r="J34" s="181">
        <v>279.49699999999996</v>
      </c>
      <c r="K34" s="180">
        <v>19.204</v>
      </c>
      <c r="L34" s="180">
        <f t="shared" si="20"/>
        <v>298.70099999999996</v>
      </c>
      <c r="M34" s="182">
        <f t="shared" si="21"/>
        <v>0.0026632912711738416</v>
      </c>
      <c r="N34" s="181">
        <v>261.13200000000006</v>
      </c>
      <c r="O34" s="180">
        <v>18.445999999999994</v>
      </c>
      <c r="P34" s="180">
        <f t="shared" si="22"/>
        <v>279.57800000000003</v>
      </c>
      <c r="Q34" s="179">
        <f t="shared" si="23"/>
        <v>0.06839951641402364</v>
      </c>
    </row>
    <row r="35" spans="1:17" s="171" customFormat="1" ht="18" customHeight="1">
      <c r="A35" s="185" t="s">
        <v>257</v>
      </c>
      <c r="B35" s="184">
        <v>38.855000000000004</v>
      </c>
      <c r="C35" s="180">
        <v>2.99</v>
      </c>
      <c r="D35" s="180">
        <f t="shared" si="16"/>
        <v>41.845000000000006</v>
      </c>
      <c r="E35" s="183">
        <f t="shared" si="17"/>
        <v>0.0026908259906589854</v>
      </c>
      <c r="F35" s="181">
        <v>26.078000000000003</v>
      </c>
      <c r="G35" s="180">
        <v>9.364</v>
      </c>
      <c r="H35" s="180">
        <f t="shared" si="18"/>
        <v>35.44200000000001</v>
      </c>
      <c r="I35" s="182">
        <f t="shared" si="19"/>
        <v>0.1806613622256079</v>
      </c>
      <c r="J35" s="181">
        <v>247.63199999999998</v>
      </c>
      <c r="K35" s="180">
        <v>59.56500000000002</v>
      </c>
      <c r="L35" s="180">
        <f t="shared" si="20"/>
        <v>307.197</v>
      </c>
      <c r="M35" s="182">
        <f t="shared" si="21"/>
        <v>0.002739043687938074</v>
      </c>
      <c r="N35" s="181">
        <v>246.23300000000003</v>
      </c>
      <c r="O35" s="180">
        <v>40.010000000000005</v>
      </c>
      <c r="P35" s="180">
        <f t="shared" si="22"/>
        <v>286.24300000000005</v>
      </c>
      <c r="Q35" s="179">
        <f t="shared" si="23"/>
        <v>0.07320353685504966</v>
      </c>
    </row>
    <row r="36" spans="1:17" s="171" customFormat="1" ht="18" customHeight="1">
      <c r="A36" s="185" t="s">
        <v>271</v>
      </c>
      <c r="B36" s="184">
        <v>13.386</v>
      </c>
      <c r="C36" s="180">
        <v>13.684000000000001</v>
      </c>
      <c r="D36" s="180">
        <f aca="true" t="shared" si="24" ref="D36:D44">C36+B36</f>
        <v>27.07</v>
      </c>
      <c r="E36" s="183">
        <f aca="true" t="shared" si="25" ref="E36:E44">D36/$D$8</f>
        <v>0.0017407255243670385</v>
      </c>
      <c r="F36" s="181">
        <v>8</v>
      </c>
      <c r="G36" s="180">
        <v>25.776</v>
      </c>
      <c r="H36" s="180">
        <f aca="true" t="shared" si="26" ref="H36:H44">G36+F36</f>
        <v>33.775999999999996</v>
      </c>
      <c r="I36" s="182">
        <f aca="true" t="shared" si="27" ref="I36:I44">(D36/H36-1)</f>
        <v>-0.19854334438654653</v>
      </c>
      <c r="J36" s="181">
        <v>26.418999999999997</v>
      </c>
      <c r="K36" s="180">
        <v>166.88799999999998</v>
      </c>
      <c r="L36" s="180">
        <f aca="true" t="shared" si="28" ref="L36:L44">K36+J36</f>
        <v>193.30699999999996</v>
      </c>
      <c r="M36" s="182">
        <f aca="true" t="shared" si="29" ref="M36:M44">(L36/$L$8)</f>
        <v>0.0017235725550192392</v>
      </c>
      <c r="N36" s="181">
        <v>194.46699999999996</v>
      </c>
      <c r="O36" s="180">
        <v>263.303</v>
      </c>
      <c r="P36" s="180">
        <f aca="true" t="shared" si="30" ref="P36:P44">O36+N36</f>
        <v>457.77</v>
      </c>
      <c r="Q36" s="179">
        <f aca="true" t="shared" si="31" ref="Q36:Q44">(L36/P36-1)</f>
        <v>-0.5777202525285625</v>
      </c>
    </row>
    <row r="37" spans="1:17" s="171" customFormat="1" ht="18" customHeight="1">
      <c r="A37" s="185" t="s">
        <v>266</v>
      </c>
      <c r="B37" s="184">
        <v>26.011</v>
      </c>
      <c r="C37" s="180">
        <v>0</v>
      </c>
      <c r="D37" s="180">
        <f t="shared" si="24"/>
        <v>26.011</v>
      </c>
      <c r="E37" s="183">
        <f t="shared" si="25"/>
        <v>0.001672626952874438</v>
      </c>
      <c r="F37" s="181">
        <v>16.455</v>
      </c>
      <c r="G37" s="180">
        <v>0.7949999999999999</v>
      </c>
      <c r="H37" s="180">
        <f t="shared" si="26"/>
        <v>17.25</v>
      </c>
      <c r="I37" s="182">
        <f t="shared" si="27"/>
        <v>0.5078840579710144</v>
      </c>
      <c r="J37" s="181">
        <v>177.414</v>
      </c>
      <c r="K37" s="180">
        <v>0.633</v>
      </c>
      <c r="L37" s="180">
        <f t="shared" si="28"/>
        <v>178.047</v>
      </c>
      <c r="M37" s="182">
        <f t="shared" si="29"/>
        <v>0.0015875106576767036</v>
      </c>
      <c r="N37" s="181">
        <v>157.63800000000003</v>
      </c>
      <c r="O37" s="180">
        <v>8.679</v>
      </c>
      <c r="P37" s="180">
        <f t="shared" si="30"/>
        <v>166.31700000000004</v>
      </c>
      <c r="Q37" s="179">
        <f t="shared" si="31"/>
        <v>0.0705279676761843</v>
      </c>
    </row>
    <row r="38" spans="1:17" s="171" customFormat="1" ht="18" customHeight="1">
      <c r="A38" s="185" t="s">
        <v>272</v>
      </c>
      <c r="B38" s="184">
        <v>25.174</v>
      </c>
      <c r="C38" s="180">
        <v>0.35</v>
      </c>
      <c r="D38" s="180">
        <f t="shared" si="24"/>
        <v>25.524</v>
      </c>
      <c r="E38" s="183">
        <f t="shared" si="25"/>
        <v>0.001641310612631854</v>
      </c>
      <c r="F38" s="181">
        <v>24.127000000000002</v>
      </c>
      <c r="G38" s="180">
        <v>1.08</v>
      </c>
      <c r="H38" s="180">
        <f t="shared" si="26"/>
        <v>25.207</v>
      </c>
      <c r="I38" s="182">
        <f t="shared" si="27"/>
        <v>0.012575871781647985</v>
      </c>
      <c r="J38" s="181">
        <v>209.93399999999997</v>
      </c>
      <c r="K38" s="180">
        <v>5.608999999999998</v>
      </c>
      <c r="L38" s="180">
        <f t="shared" si="28"/>
        <v>215.54299999999998</v>
      </c>
      <c r="M38" s="182">
        <f t="shared" si="29"/>
        <v>0.0019218341768612202</v>
      </c>
      <c r="N38" s="181">
        <v>201.79999999999998</v>
      </c>
      <c r="O38" s="180">
        <v>6.918000000000001</v>
      </c>
      <c r="P38" s="180">
        <f t="shared" si="30"/>
        <v>208.718</v>
      </c>
      <c r="Q38" s="179">
        <f t="shared" si="31"/>
        <v>0.03269962341532584</v>
      </c>
    </row>
    <row r="39" spans="1:17" s="171" customFormat="1" ht="18" customHeight="1">
      <c r="A39" s="185" t="s">
        <v>274</v>
      </c>
      <c r="B39" s="184">
        <v>4.531</v>
      </c>
      <c r="C39" s="180">
        <v>19.154</v>
      </c>
      <c r="D39" s="180">
        <f t="shared" si="24"/>
        <v>23.685</v>
      </c>
      <c r="E39" s="183">
        <f t="shared" si="25"/>
        <v>0.0015230544530710492</v>
      </c>
      <c r="F39" s="181">
        <v>19.122999999999998</v>
      </c>
      <c r="G39" s="180">
        <v>26.521</v>
      </c>
      <c r="H39" s="180">
        <f t="shared" si="26"/>
        <v>45.644</v>
      </c>
      <c r="I39" s="182">
        <f t="shared" si="27"/>
        <v>-0.4810928051879765</v>
      </c>
      <c r="J39" s="181">
        <v>137.34199999999998</v>
      </c>
      <c r="K39" s="180">
        <v>144.57399999999998</v>
      </c>
      <c r="L39" s="180">
        <f t="shared" si="28"/>
        <v>281.91599999999994</v>
      </c>
      <c r="M39" s="182">
        <f t="shared" si="29"/>
        <v>0.002513632100341963</v>
      </c>
      <c r="N39" s="181">
        <v>170.933</v>
      </c>
      <c r="O39" s="180">
        <v>241.61599999999999</v>
      </c>
      <c r="P39" s="180">
        <f t="shared" si="30"/>
        <v>412.549</v>
      </c>
      <c r="Q39" s="179">
        <f t="shared" si="31"/>
        <v>-0.31664844660876657</v>
      </c>
    </row>
    <row r="40" spans="1:17" s="171" customFormat="1" ht="18" customHeight="1">
      <c r="A40" s="185" t="s">
        <v>256</v>
      </c>
      <c r="B40" s="184">
        <v>20.128</v>
      </c>
      <c r="C40" s="180">
        <v>0.2</v>
      </c>
      <c r="D40" s="180">
        <f t="shared" si="24"/>
        <v>20.328</v>
      </c>
      <c r="E40" s="183">
        <f t="shared" si="25"/>
        <v>0.0013071839105775085</v>
      </c>
      <c r="F40" s="181">
        <v>19.179000000000002</v>
      </c>
      <c r="G40" s="180"/>
      <c r="H40" s="180">
        <f t="shared" si="26"/>
        <v>19.179000000000002</v>
      </c>
      <c r="I40" s="182">
        <f t="shared" si="27"/>
        <v>0.05990927577037364</v>
      </c>
      <c r="J40" s="181">
        <v>128.356</v>
      </c>
      <c r="K40" s="180">
        <v>0.2</v>
      </c>
      <c r="L40" s="180">
        <f t="shared" si="28"/>
        <v>128.55599999999998</v>
      </c>
      <c r="M40" s="182">
        <f t="shared" si="29"/>
        <v>0.0011462367807842102</v>
      </c>
      <c r="N40" s="181">
        <v>106.048</v>
      </c>
      <c r="O40" s="180"/>
      <c r="P40" s="180">
        <f t="shared" si="30"/>
        <v>106.048</v>
      </c>
      <c r="Q40" s="179">
        <f t="shared" si="31"/>
        <v>0.2122435123717561</v>
      </c>
    </row>
    <row r="41" spans="1:17" s="171" customFormat="1" ht="18" customHeight="1">
      <c r="A41" s="185" t="s">
        <v>275</v>
      </c>
      <c r="B41" s="184">
        <v>11.989</v>
      </c>
      <c r="C41" s="180">
        <v>6.553</v>
      </c>
      <c r="D41" s="180">
        <f t="shared" si="24"/>
        <v>18.542</v>
      </c>
      <c r="E41" s="183">
        <f t="shared" si="25"/>
        <v>0.0011923358948213384</v>
      </c>
      <c r="F41" s="181">
        <v>11.148</v>
      </c>
      <c r="G41" s="180">
        <v>9.528</v>
      </c>
      <c r="H41" s="180">
        <f t="shared" si="26"/>
        <v>20.676000000000002</v>
      </c>
      <c r="I41" s="182">
        <f t="shared" si="27"/>
        <v>-0.1032114528922422</v>
      </c>
      <c r="J41" s="181">
        <v>108.44</v>
      </c>
      <c r="K41" s="180">
        <v>23.110000000000007</v>
      </c>
      <c r="L41" s="180">
        <f t="shared" si="28"/>
        <v>131.55</v>
      </c>
      <c r="M41" s="182">
        <f t="shared" si="29"/>
        <v>0.0011729320180478772</v>
      </c>
      <c r="N41" s="181">
        <v>77.57399999999998</v>
      </c>
      <c r="O41" s="180">
        <v>58.257000000000005</v>
      </c>
      <c r="P41" s="180">
        <f t="shared" si="30"/>
        <v>135.831</v>
      </c>
      <c r="Q41" s="179">
        <f t="shared" si="31"/>
        <v>-0.03151710581531442</v>
      </c>
    </row>
    <row r="42" spans="1:17" s="171" customFormat="1" ht="18" customHeight="1">
      <c r="A42" s="185" t="s">
        <v>262</v>
      </c>
      <c r="B42" s="184">
        <v>1.2530000000000001</v>
      </c>
      <c r="C42" s="180">
        <v>8.663</v>
      </c>
      <c r="D42" s="180">
        <f t="shared" si="24"/>
        <v>9.916</v>
      </c>
      <c r="E42" s="183">
        <f t="shared" si="25"/>
        <v>0.0006376444144670689</v>
      </c>
      <c r="F42" s="181">
        <v>17.056</v>
      </c>
      <c r="G42" s="180">
        <v>2.13</v>
      </c>
      <c r="H42" s="180">
        <f t="shared" si="26"/>
        <v>19.186</v>
      </c>
      <c r="I42" s="182">
        <f t="shared" si="27"/>
        <v>-0.483164807672261</v>
      </c>
      <c r="J42" s="181">
        <v>100.114</v>
      </c>
      <c r="K42" s="180">
        <v>38.46000000000001</v>
      </c>
      <c r="L42" s="180">
        <f t="shared" si="28"/>
        <v>138.574</v>
      </c>
      <c r="M42" s="182">
        <f t="shared" si="29"/>
        <v>0.0012355597223030522</v>
      </c>
      <c r="N42" s="181">
        <v>132.67999999999998</v>
      </c>
      <c r="O42" s="180">
        <v>20.162999999999993</v>
      </c>
      <c r="P42" s="180">
        <f t="shared" si="30"/>
        <v>152.84299999999996</v>
      </c>
      <c r="Q42" s="179">
        <f t="shared" si="31"/>
        <v>-0.09335723585640132</v>
      </c>
    </row>
    <row r="43" spans="1:17" s="171" customFormat="1" ht="18" customHeight="1">
      <c r="A43" s="185" t="s">
        <v>268</v>
      </c>
      <c r="B43" s="184">
        <v>4.159</v>
      </c>
      <c r="C43" s="180">
        <v>5.726</v>
      </c>
      <c r="D43" s="180">
        <f t="shared" si="24"/>
        <v>9.885</v>
      </c>
      <c r="E43" s="183">
        <f t="shared" si="25"/>
        <v>0.0006356509718643582</v>
      </c>
      <c r="F43" s="181">
        <v>16.174</v>
      </c>
      <c r="G43" s="180">
        <v>4</v>
      </c>
      <c r="H43" s="180">
        <f t="shared" si="26"/>
        <v>20.174</v>
      </c>
      <c r="I43" s="182">
        <f t="shared" si="27"/>
        <v>-0.5100128878754833</v>
      </c>
      <c r="J43" s="181">
        <v>87.48599999999999</v>
      </c>
      <c r="K43" s="180">
        <v>17.959999999999997</v>
      </c>
      <c r="L43" s="180">
        <f t="shared" si="28"/>
        <v>105.44599999999998</v>
      </c>
      <c r="M43" s="182">
        <f t="shared" si="29"/>
        <v>0.0009401823608899766</v>
      </c>
      <c r="N43" s="181">
        <v>130.995</v>
      </c>
      <c r="O43" s="180">
        <v>13.1</v>
      </c>
      <c r="P43" s="180">
        <f t="shared" si="30"/>
        <v>144.095</v>
      </c>
      <c r="Q43" s="179">
        <f t="shared" si="31"/>
        <v>-0.268218883375551</v>
      </c>
    </row>
    <row r="44" spans="1:17" s="171" customFormat="1" ht="18" customHeight="1">
      <c r="A44" s="185" t="s">
        <v>249</v>
      </c>
      <c r="B44" s="184">
        <v>9.059</v>
      </c>
      <c r="C44" s="180">
        <v>0.34</v>
      </c>
      <c r="D44" s="180">
        <f t="shared" si="24"/>
        <v>9.399</v>
      </c>
      <c r="E44" s="183">
        <f t="shared" si="25"/>
        <v>0.0006043989362218616</v>
      </c>
      <c r="F44" s="181">
        <v>2.9050000000000002</v>
      </c>
      <c r="G44" s="180"/>
      <c r="H44" s="180">
        <f t="shared" si="26"/>
        <v>2.9050000000000002</v>
      </c>
      <c r="I44" s="182">
        <f t="shared" si="27"/>
        <v>2.235456110154905</v>
      </c>
      <c r="J44" s="181">
        <v>62.879999999999995</v>
      </c>
      <c r="K44" s="180">
        <v>0.34</v>
      </c>
      <c r="L44" s="180">
        <f t="shared" si="28"/>
        <v>63.22</v>
      </c>
      <c r="M44" s="182">
        <f t="shared" si="29"/>
        <v>0.0005636850032762203</v>
      </c>
      <c r="N44" s="181">
        <v>57.416999999999994</v>
      </c>
      <c r="O44" s="180">
        <v>0.068</v>
      </c>
      <c r="P44" s="180">
        <f t="shared" si="30"/>
        <v>57.48499999999999</v>
      </c>
      <c r="Q44" s="179">
        <f t="shared" si="31"/>
        <v>0.09976515612768555</v>
      </c>
    </row>
    <row r="45" spans="1:17" s="171" customFormat="1" ht="18" customHeight="1">
      <c r="A45" s="185" t="s">
        <v>250</v>
      </c>
      <c r="B45" s="184">
        <v>4.715</v>
      </c>
      <c r="C45" s="180">
        <v>3.696</v>
      </c>
      <c r="D45" s="180">
        <f>C45+B45</f>
        <v>8.411</v>
      </c>
      <c r="E45" s="183">
        <f>D45/$D$8</f>
        <v>0.0005408659913354695</v>
      </c>
      <c r="F45" s="181">
        <v>36.784000000000006</v>
      </c>
      <c r="G45" s="180">
        <v>5.9190000000000005</v>
      </c>
      <c r="H45" s="180">
        <f>G45+F45</f>
        <v>42.703</v>
      </c>
      <c r="I45" s="182">
        <f>(D45/H45-1)</f>
        <v>-0.8030349155797016</v>
      </c>
      <c r="J45" s="181">
        <v>171.83799999999997</v>
      </c>
      <c r="K45" s="180">
        <v>24.480000000000004</v>
      </c>
      <c r="L45" s="180">
        <f>K45+J45</f>
        <v>196.31799999999998</v>
      </c>
      <c r="M45" s="182">
        <f>(L45/$L$8)</f>
        <v>0.0017504193684463939</v>
      </c>
      <c r="N45" s="181">
        <v>274.37600000000003</v>
      </c>
      <c r="O45" s="180">
        <v>71.95700000000004</v>
      </c>
      <c r="P45" s="180">
        <f>O45+N45</f>
        <v>346.3330000000001</v>
      </c>
      <c r="Q45" s="179">
        <f>(L45/P45-1)</f>
        <v>-0.43315248619103597</v>
      </c>
    </row>
    <row r="46" spans="1:17" s="171" customFormat="1" ht="18" customHeight="1">
      <c r="A46" s="448" t="s">
        <v>253</v>
      </c>
      <c r="B46" s="449">
        <v>7.045999999999999</v>
      </c>
      <c r="C46" s="450">
        <v>0.7</v>
      </c>
      <c r="D46" s="450">
        <f>C46+B46</f>
        <v>7.7459999999999996</v>
      </c>
      <c r="E46" s="451">
        <f>D46/$D$8</f>
        <v>0.000498103432277321</v>
      </c>
      <c r="F46" s="452">
        <v>21.364</v>
      </c>
      <c r="G46" s="450">
        <v>1.8199999999999998</v>
      </c>
      <c r="H46" s="450">
        <f>G46+F46</f>
        <v>23.184</v>
      </c>
      <c r="I46" s="453">
        <f>(D46/H46-1)</f>
        <v>-0.6658902691511388</v>
      </c>
      <c r="J46" s="452">
        <v>88.83500000000001</v>
      </c>
      <c r="K46" s="450">
        <v>8.473999999999998</v>
      </c>
      <c r="L46" s="450">
        <f>K46+J46</f>
        <v>97.30900000000001</v>
      </c>
      <c r="M46" s="453">
        <f>(L46/$L$8)</f>
        <v>0.0008676308760488094</v>
      </c>
      <c r="N46" s="452">
        <v>140.88199999999998</v>
      </c>
      <c r="O46" s="450">
        <v>15.895000000000003</v>
      </c>
      <c r="P46" s="450">
        <f>O46+N46</f>
        <v>156.777</v>
      </c>
      <c r="Q46" s="454">
        <f>(L46/P46-1)</f>
        <v>-0.37931584352296566</v>
      </c>
    </row>
    <row r="47" spans="1:17" s="171" customFormat="1" ht="18" customHeight="1">
      <c r="A47" s="185" t="s">
        <v>277</v>
      </c>
      <c r="B47" s="184">
        <v>6.707</v>
      </c>
      <c r="C47" s="180">
        <v>0.15000000000000002</v>
      </c>
      <c r="D47" s="180">
        <f>C47+B47</f>
        <v>6.857</v>
      </c>
      <c r="E47" s="183">
        <f>D47/$D$8</f>
        <v>0.00044093664279958565</v>
      </c>
      <c r="F47" s="181">
        <v>14.626</v>
      </c>
      <c r="G47" s="180"/>
      <c r="H47" s="180">
        <f>G47+F47</f>
        <v>14.626</v>
      </c>
      <c r="I47" s="182">
        <f>(D47/H47-1)</f>
        <v>-0.531177355394503</v>
      </c>
      <c r="J47" s="181">
        <v>48.479000000000006</v>
      </c>
      <c r="K47" s="180">
        <v>1.0350000000000001</v>
      </c>
      <c r="L47" s="180">
        <f>K47+J47</f>
        <v>49.51400000000001</v>
      </c>
      <c r="M47" s="182">
        <f>(L47/$L$8)</f>
        <v>0.00044147895052544734</v>
      </c>
      <c r="N47" s="181">
        <v>61.348000000000006</v>
      </c>
      <c r="O47" s="180">
        <v>1.6309999999999996</v>
      </c>
      <c r="P47" s="180">
        <f>O47+N47</f>
        <v>62.979000000000006</v>
      </c>
      <c r="Q47" s="179">
        <f>(L47/P47-1)</f>
        <v>-0.21380142587211604</v>
      </c>
    </row>
    <row r="48" spans="1:17" s="171" customFormat="1" ht="18" customHeight="1">
      <c r="A48" s="185" t="s">
        <v>276</v>
      </c>
      <c r="B48" s="184">
        <v>6.32</v>
      </c>
      <c r="C48" s="180">
        <v>0.1</v>
      </c>
      <c r="D48" s="180">
        <f>C48+B48</f>
        <v>6.42</v>
      </c>
      <c r="E48" s="183">
        <f>D48/$D$8</f>
        <v>0.0004128355325613737</v>
      </c>
      <c r="F48" s="181">
        <v>5.6819999999999995</v>
      </c>
      <c r="G48" s="180">
        <v>0.4</v>
      </c>
      <c r="H48" s="180">
        <f>G48+F48</f>
        <v>6.082</v>
      </c>
      <c r="I48" s="182">
        <f>(D48/H48-1)</f>
        <v>0.055573824399868466</v>
      </c>
      <c r="J48" s="181">
        <v>39.89600000000001</v>
      </c>
      <c r="K48" s="180">
        <v>4.236</v>
      </c>
      <c r="L48" s="180">
        <f>K48+J48</f>
        <v>44.132000000000005</v>
      </c>
      <c r="M48" s="182">
        <f>(L48/$L$8)</f>
        <v>0.00039349172041420685</v>
      </c>
      <c r="N48" s="181">
        <v>48.361</v>
      </c>
      <c r="O48" s="180">
        <v>4.983999999999999</v>
      </c>
      <c r="P48" s="180">
        <f>O48+N48</f>
        <v>53.345</v>
      </c>
      <c r="Q48" s="179">
        <f>(L48/P48-1)</f>
        <v>-0.17270597056893788</v>
      </c>
    </row>
    <row r="49" spans="1:17" s="171" customFormat="1" ht="18" customHeight="1" thickBot="1">
      <c r="A49" s="178" t="s">
        <v>281</v>
      </c>
      <c r="B49" s="177">
        <v>1475.3619999999994</v>
      </c>
      <c r="C49" s="173">
        <v>971.9929999999987</v>
      </c>
      <c r="D49" s="173">
        <f>C49+B49</f>
        <v>2447.354999999998</v>
      </c>
      <c r="E49" s="176">
        <f>D49/$D$8</f>
        <v>0.157376184547</v>
      </c>
      <c r="F49" s="174">
        <v>1379.4999999999998</v>
      </c>
      <c r="G49" s="173">
        <v>924.8269999999991</v>
      </c>
      <c r="H49" s="173">
        <f>G49+F49</f>
        <v>2304.326999999999</v>
      </c>
      <c r="I49" s="175">
        <f>(D49/H49-1)</f>
        <v>0.06206931568306029</v>
      </c>
      <c r="J49" s="174">
        <v>10623.797000000006</v>
      </c>
      <c r="K49" s="173">
        <v>5921.848600000061</v>
      </c>
      <c r="L49" s="173">
        <f>K49+J49</f>
        <v>16545.64560000007</v>
      </c>
      <c r="M49" s="175">
        <f>(L49/$L$8)</f>
        <v>0.14752502838094306</v>
      </c>
      <c r="N49" s="174">
        <v>10902.672000000064</v>
      </c>
      <c r="O49" s="173">
        <v>6100.543000000123</v>
      </c>
      <c r="P49" s="173">
        <f>O49+N49</f>
        <v>17003.215000000186</v>
      </c>
      <c r="Q49" s="172">
        <f>(L49/P49-1)</f>
        <v>-0.026910757759642023</v>
      </c>
    </row>
    <row r="50" ht="15" thickTop="1">
      <c r="A50" s="116" t="s">
        <v>143</v>
      </c>
    </row>
    <row r="51" ht="13.5" customHeight="1">
      <c r="A51" s="116" t="s">
        <v>53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50:Q65536 I50:I65536 I3 Q3">
    <cfRule type="cellIs" priority="4" dxfId="101" operator="lessThan" stopIfTrue="1">
      <formula>0</formula>
    </cfRule>
  </conditionalFormatting>
  <conditionalFormatting sqref="I8:I49 Q8:Q49">
    <cfRule type="cellIs" priority="5" dxfId="101" operator="lessThan">
      <formula>0</formula>
    </cfRule>
    <cfRule type="cellIs" priority="6" dxfId="103" operator="greaterThanOrEqual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5"/>
  <sheetViews>
    <sheetView showGridLines="0" zoomScale="80" zoomScaleNormal="80" zoomScalePageLayoutView="0" workbookViewId="0" topLeftCell="A25">
      <selection activeCell="T93" sqref="T93:W93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10.8515625" style="123" customWidth="1"/>
    <col min="4" max="4" width="8.57421875" style="123" customWidth="1"/>
    <col min="5" max="5" width="11.00390625" style="123" customWidth="1"/>
    <col min="6" max="6" width="11.421875" style="123" customWidth="1"/>
    <col min="7" max="7" width="9.421875" style="123" bestFit="1" customWidth="1"/>
    <col min="8" max="8" width="9.28125" style="123" bestFit="1" customWidth="1"/>
    <col min="9" max="9" width="10.7109375" style="123" bestFit="1" customWidth="1"/>
    <col min="10" max="10" width="8.57421875" style="123" customWidth="1"/>
    <col min="11" max="11" width="11.00390625" style="123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57421875" style="123" customWidth="1"/>
    <col min="17" max="17" width="10.28125" style="123" customWidth="1"/>
    <col min="18" max="18" width="11.140625" style="123" bestFit="1" customWidth="1"/>
    <col min="19" max="19" width="9.42187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652" t="s">
        <v>63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4"/>
    </row>
    <row r="4" spans="1:25" ht="16.5" customHeight="1" thickBot="1">
      <c r="A4" s="661" t="s">
        <v>45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254" customFormat="1" ht="15.75" customHeight="1" thickBot="1" thickTop="1">
      <c r="A5" s="595" t="s">
        <v>62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3" customFormat="1" ht="26.25" customHeight="1">
      <c r="A6" s="596"/>
      <c r="B6" s="637" t="s">
        <v>157</v>
      </c>
      <c r="C6" s="638"/>
      <c r="D6" s="638"/>
      <c r="E6" s="638"/>
      <c r="F6" s="638"/>
      <c r="G6" s="642" t="s">
        <v>34</v>
      </c>
      <c r="H6" s="637" t="s">
        <v>158</v>
      </c>
      <c r="I6" s="638"/>
      <c r="J6" s="638"/>
      <c r="K6" s="638"/>
      <c r="L6" s="638"/>
      <c r="M6" s="639" t="s">
        <v>33</v>
      </c>
      <c r="N6" s="637" t="s">
        <v>159</v>
      </c>
      <c r="O6" s="638"/>
      <c r="P6" s="638"/>
      <c r="Q6" s="638"/>
      <c r="R6" s="638"/>
      <c r="S6" s="642" t="s">
        <v>34</v>
      </c>
      <c r="T6" s="637" t="s">
        <v>160</v>
      </c>
      <c r="U6" s="638"/>
      <c r="V6" s="638"/>
      <c r="W6" s="638"/>
      <c r="X6" s="638"/>
      <c r="Y6" s="655" t="s">
        <v>33</v>
      </c>
    </row>
    <row r="7" spans="1:25" s="163" customFormat="1" ht="26.25" customHeight="1">
      <c r="A7" s="597"/>
      <c r="B7" s="660" t="s">
        <v>22</v>
      </c>
      <c r="C7" s="659"/>
      <c r="D7" s="658" t="s">
        <v>21</v>
      </c>
      <c r="E7" s="659"/>
      <c r="F7" s="650" t="s">
        <v>17</v>
      </c>
      <c r="G7" s="643"/>
      <c r="H7" s="660" t="s">
        <v>22</v>
      </c>
      <c r="I7" s="659"/>
      <c r="J7" s="658" t="s">
        <v>21</v>
      </c>
      <c r="K7" s="659"/>
      <c r="L7" s="650" t="s">
        <v>17</v>
      </c>
      <c r="M7" s="640"/>
      <c r="N7" s="660" t="s">
        <v>22</v>
      </c>
      <c r="O7" s="659"/>
      <c r="P7" s="658" t="s">
        <v>21</v>
      </c>
      <c r="Q7" s="659"/>
      <c r="R7" s="650" t="s">
        <v>17</v>
      </c>
      <c r="S7" s="643"/>
      <c r="T7" s="660" t="s">
        <v>22</v>
      </c>
      <c r="U7" s="659"/>
      <c r="V7" s="658" t="s">
        <v>21</v>
      </c>
      <c r="W7" s="659"/>
      <c r="X7" s="650" t="s">
        <v>17</v>
      </c>
      <c r="Y7" s="656"/>
    </row>
    <row r="8" spans="1:25" s="250" customFormat="1" ht="21" customHeight="1" thickBot="1">
      <c r="A8" s="598"/>
      <c r="B8" s="253" t="s">
        <v>19</v>
      </c>
      <c r="C8" s="251" t="s">
        <v>18</v>
      </c>
      <c r="D8" s="252" t="s">
        <v>19</v>
      </c>
      <c r="E8" s="251" t="s">
        <v>18</v>
      </c>
      <c r="F8" s="651"/>
      <c r="G8" s="644"/>
      <c r="H8" s="253" t="s">
        <v>19</v>
      </c>
      <c r="I8" s="251" t="s">
        <v>18</v>
      </c>
      <c r="J8" s="252" t="s">
        <v>19</v>
      </c>
      <c r="K8" s="251" t="s">
        <v>18</v>
      </c>
      <c r="L8" s="651"/>
      <c r="M8" s="641"/>
      <c r="N8" s="253" t="s">
        <v>19</v>
      </c>
      <c r="O8" s="251" t="s">
        <v>18</v>
      </c>
      <c r="P8" s="252" t="s">
        <v>19</v>
      </c>
      <c r="Q8" s="251" t="s">
        <v>18</v>
      </c>
      <c r="R8" s="651"/>
      <c r="S8" s="644"/>
      <c r="T8" s="253" t="s">
        <v>19</v>
      </c>
      <c r="U8" s="251" t="s">
        <v>18</v>
      </c>
      <c r="V8" s="252" t="s">
        <v>19</v>
      </c>
      <c r="W8" s="251" t="s">
        <v>18</v>
      </c>
      <c r="X8" s="651"/>
      <c r="Y8" s="657"/>
    </row>
    <row r="9" spans="1:25" s="243" customFormat="1" ht="18" customHeight="1" thickBot="1" thickTop="1">
      <c r="A9" s="249" t="s">
        <v>24</v>
      </c>
      <c r="B9" s="247">
        <f>B10+B34+B51+B66+B85+B93</f>
        <v>522508</v>
      </c>
      <c r="C9" s="246">
        <f>C10+C34+C51+C66+C85+C93</f>
        <v>492090</v>
      </c>
      <c r="D9" s="245">
        <f>D10+D34+D51+D66+D85+D93</f>
        <v>2375</v>
      </c>
      <c r="E9" s="246">
        <f>E10+E34+E51+E66+E85+E93</f>
        <v>2186</v>
      </c>
      <c r="F9" s="245">
        <f aca="true" t="shared" si="0" ref="F9:F49">SUM(B9:E9)</f>
        <v>1019159</v>
      </c>
      <c r="G9" s="248">
        <f aca="true" t="shared" si="1" ref="G9:G49">F9/$F$9</f>
        <v>1</v>
      </c>
      <c r="H9" s="247">
        <f>H10+H34+H51+H66+H85+H93</f>
        <v>486558</v>
      </c>
      <c r="I9" s="246">
        <f>I10+I34+I51+I66+I85+I93</f>
        <v>456240</v>
      </c>
      <c r="J9" s="245">
        <f>J10+J34+J51+J66+J85+J93</f>
        <v>2805</v>
      </c>
      <c r="K9" s="246">
        <f>K10+K34+K51+K66+K85+K93</f>
        <v>2709</v>
      </c>
      <c r="L9" s="245">
        <f aca="true" t="shared" si="2" ref="L9:L49">SUM(H9:K9)</f>
        <v>948312</v>
      </c>
      <c r="M9" s="468">
        <f aca="true" t="shared" si="3" ref="M9:M48">IF(ISERROR(F9/L9-1),"         /0",(F9/L9-1))</f>
        <v>0.07470853474383965</v>
      </c>
      <c r="N9" s="247">
        <f>N10+N34+N51+N66+N85+N93</f>
        <v>3627351</v>
      </c>
      <c r="O9" s="246">
        <f>O10+O34+O51+O66+O85+O93</f>
        <v>3538718</v>
      </c>
      <c r="P9" s="245">
        <f>P10+P34+P51+P66+P85+P93</f>
        <v>27955</v>
      </c>
      <c r="Q9" s="246">
        <f>Q10+Q34+Q51+Q66+Q85+Q93</f>
        <v>28965</v>
      </c>
      <c r="R9" s="245">
        <f aca="true" t="shared" si="4" ref="R9:R49">SUM(N9:Q9)</f>
        <v>7222989</v>
      </c>
      <c r="S9" s="248">
        <f aca="true" t="shared" si="5" ref="S9:S49">R9/$R$9</f>
        <v>1</v>
      </c>
      <c r="T9" s="247">
        <f>T10+T34+T51+T66+T85+T93</f>
        <v>3233801</v>
      </c>
      <c r="U9" s="246">
        <f>U10+U34+U51+U66+U85+U93</f>
        <v>3146925</v>
      </c>
      <c r="V9" s="245">
        <f>V10+V34+V51+V66+V85+V93</f>
        <v>30126</v>
      </c>
      <c r="W9" s="246">
        <f>W10+W34+W51+W66+W85+W93</f>
        <v>27913</v>
      </c>
      <c r="X9" s="245">
        <f aca="true" t="shared" si="6" ref="X9:X49">SUM(T9:W9)</f>
        <v>6438765</v>
      </c>
      <c r="Y9" s="244">
        <f aca="true" t="shared" si="7" ref="Y9:Y48">IF(ISERROR(R9/X9-1),"         /0",(R9/X9-1))</f>
        <v>0.12179727012866604</v>
      </c>
    </row>
    <row r="10" spans="1:25" s="220" customFormat="1" ht="19.5" customHeight="1">
      <c r="A10" s="227" t="s">
        <v>61</v>
      </c>
      <c r="B10" s="224">
        <f>SUM(B11:B33)</f>
        <v>164806</v>
      </c>
      <c r="C10" s="223">
        <f>SUM(C11:C33)</f>
        <v>152549</v>
      </c>
      <c r="D10" s="222">
        <f>SUM(D11:D33)</f>
        <v>15</v>
      </c>
      <c r="E10" s="223">
        <f>SUM(E11:E33)</f>
        <v>3</v>
      </c>
      <c r="F10" s="222">
        <f t="shared" si="0"/>
        <v>317373</v>
      </c>
      <c r="G10" s="225">
        <f t="shared" si="1"/>
        <v>0.3114067579249165</v>
      </c>
      <c r="H10" s="224">
        <f>SUM(H11:H33)</f>
        <v>152260</v>
      </c>
      <c r="I10" s="223">
        <f>SUM(I11:I33)</f>
        <v>143814</v>
      </c>
      <c r="J10" s="222">
        <f>SUM(J11:J33)</f>
        <v>6</v>
      </c>
      <c r="K10" s="223">
        <f>SUM(K11:K33)</f>
        <v>7</v>
      </c>
      <c r="L10" s="222">
        <f t="shared" si="2"/>
        <v>296087</v>
      </c>
      <c r="M10" s="226">
        <f t="shared" si="3"/>
        <v>0.0718910320277486</v>
      </c>
      <c r="N10" s="224">
        <f>SUM(N11:N33)</f>
        <v>1103064</v>
      </c>
      <c r="O10" s="223">
        <f>SUM(O11:O33)</f>
        <v>1089062</v>
      </c>
      <c r="P10" s="222">
        <f>SUM(P11:P33)</f>
        <v>544</v>
      </c>
      <c r="Q10" s="223">
        <f>SUM(Q11:Q33)</f>
        <v>265</v>
      </c>
      <c r="R10" s="222">
        <f t="shared" si="4"/>
        <v>2192935</v>
      </c>
      <c r="S10" s="225">
        <f t="shared" si="5"/>
        <v>0.303604920345303</v>
      </c>
      <c r="T10" s="224">
        <f>SUM(T11:T33)</f>
        <v>1025428</v>
      </c>
      <c r="U10" s="223">
        <f>SUM(U11:U33)</f>
        <v>1026397</v>
      </c>
      <c r="V10" s="222">
        <f>SUM(V11:V33)</f>
        <v>2087</v>
      </c>
      <c r="W10" s="223">
        <f>SUM(W11:W33)</f>
        <v>432</v>
      </c>
      <c r="X10" s="222">
        <f t="shared" si="6"/>
        <v>2054344</v>
      </c>
      <c r="Y10" s="221">
        <f t="shared" si="7"/>
        <v>0.06746241135856512</v>
      </c>
    </row>
    <row r="11" spans="1:25" ht="19.5" customHeight="1">
      <c r="A11" s="219" t="s">
        <v>282</v>
      </c>
      <c r="B11" s="217">
        <v>29163</v>
      </c>
      <c r="C11" s="214">
        <v>25707</v>
      </c>
      <c r="D11" s="213">
        <v>0</v>
      </c>
      <c r="E11" s="214">
        <v>0</v>
      </c>
      <c r="F11" s="213">
        <f t="shared" si="0"/>
        <v>54870</v>
      </c>
      <c r="G11" s="216">
        <f t="shared" si="1"/>
        <v>0.05383850802475374</v>
      </c>
      <c r="H11" s="217">
        <v>30441</v>
      </c>
      <c r="I11" s="214">
        <v>29383</v>
      </c>
      <c r="J11" s="213">
        <v>0</v>
      </c>
      <c r="K11" s="214">
        <v>0</v>
      </c>
      <c r="L11" s="213">
        <f t="shared" si="2"/>
        <v>59824</v>
      </c>
      <c r="M11" s="218">
        <f t="shared" si="3"/>
        <v>-0.08280957475260764</v>
      </c>
      <c r="N11" s="217">
        <v>200573</v>
      </c>
      <c r="O11" s="214">
        <v>194196</v>
      </c>
      <c r="P11" s="213">
        <v>27</v>
      </c>
      <c r="Q11" s="214">
        <v>197</v>
      </c>
      <c r="R11" s="213">
        <f t="shared" si="4"/>
        <v>394993</v>
      </c>
      <c r="S11" s="216">
        <f t="shared" si="5"/>
        <v>0.054685532540614416</v>
      </c>
      <c r="T11" s="217">
        <v>200623</v>
      </c>
      <c r="U11" s="214">
        <v>213715</v>
      </c>
      <c r="V11" s="213">
        <v>1019</v>
      </c>
      <c r="W11" s="214">
        <v>81</v>
      </c>
      <c r="X11" s="213">
        <f t="shared" si="6"/>
        <v>415438</v>
      </c>
      <c r="Y11" s="212">
        <f t="shared" si="7"/>
        <v>-0.04921311964721575</v>
      </c>
    </row>
    <row r="12" spans="1:25" ht="19.5" customHeight="1">
      <c r="A12" s="219" t="s">
        <v>283</v>
      </c>
      <c r="B12" s="217">
        <v>13693</v>
      </c>
      <c r="C12" s="214">
        <v>12828</v>
      </c>
      <c r="D12" s="213">
        <v>0</v>
      </c>
      <c r="E12" s="214">
        <v>2</v>
      </c>
      <c r="F12" s="213">
        <f t="shared" si="0"/>
        <v>26523</v>
      </c>
      <c r="G12" s="216">
        <f t="shared" si="1"/>
        <v>0.026024398548214752</v>
      </c>
      <c r="H12" s="217">
        <v>13350</v>
      </c>
      <c r="I12" s="214">
        <v>12636</v>
      </c>
      <c r="J12" s="213"/>
      <c r="K12" s="214"/>
      <c r="L12" s="213">
        <f t="shared" si="2"/>
        <v>25986</v>
      </c>
      <c r="M12" s="218">
        <f t="shared" si="3"/>
        <v>0.02066497344724083</v>
      </c>
      <c r="N12" s="217">
        <v>99823</v>
      </c>
      <c r="O12" s="214">
        <v>98594</v>
      </c>
      <c r="P12" s="213">
        <v>14</v>
      </c>
      <c r="Q12" s="214">
        <v>2</v>
      </c>
      <c r="R12" s="213">
        <f t="shared" si="4"/>
        <v>198433</v>
      </c>
      <c r="S12" s="216">
        <f t="shared" si="5"/>
        <v>0.02747242173565542</v>
      </c>
      <c r="T12" s="217">
        <v>98387</v>
      </c>
      <c r="U12" s="214">
        <v>96233</v>
      </c>
      <c r="V12" s="213">
        <v>41</v>
      </c>
      <c r="W12" s="214"/>
      <c r="X12" s="213">
        <f t="shared" si="6"/>
        <v>194661</v>
      </c>
      <c r="Y12" s="212">
        <f t="shared" si="7"/>
        <v>0.019377276393319764</v>
      </c>
    </row>
    <row r="13" spans="1:25" ht="19.5" customHeight="1">
      <c r="A13" s="219" t="s">
        <v>284</v>
      </c>
      <c r="B13" s="217">
        <v>10496</v>
      </c>
      <c r="C13" s="214">
        <v>10860</v>
      </c>
      <c r="D13" s="213">
        <v>0</v>
      </c>
      <c r="E13" s="214">
        <v>0</v>
      </c>
      <c r="F13" s="213">
        <f t="shared" si="0"/>
        <v>21356</v>
      </c>
      <c r="G13" s="216">
        <f t="shared" si="1"/>
        <v>0.020954532119129596</v>
      </c>
      <c r="H13" s="217">
        <v>9908</v>
      </c>
      <c r="I13" s="214">
        <v>10516</v>
      </c>
      <c r="J13" s="213"/>
      <c r="K13" s="214"/>
      <c r="L13" s="213">
        <f t="shared" si="2"/>
        <v>20424</v>
      </c>
      <c r="M13" s="218">
        <f t="shared" si="3"/>
        <v>0.04563258911085</v>
      </c>
      <c r="N13" s="217">
        <v>67676</v>
      </c>
      <c r="O13" s="214">
        <v>69069</v>
      </c>
      <c r="P13" s="213">
        <v>105</v>
      </c>
      <c r="Q13" s="214">
        <v>0</v>
      </c>
      <c r="R13" s="213">
        <f t="shared" si="4"/>
        <v>136850</v>
      </c>
      <c r="S13" s="216">
        <f t="shared" si="5"/>
        <v>0.018946450008438333</v>
      </c>
      <c r="T13" s="217">
        <v>67778</v>
      </c>
      <c r="U13" s="214">
        <v>73493</v>
      </c>
      <c r="V13" s="213">
        <v>69</v>
      </c>
      <c r="W13" s="214">
        <v>78</v>
      </c>
      <c r="X13" s="213">
        <f t="shared" si="6"/>
        <v>141418</v>
      </c>
      <c r="Y13" s="212">
        <f t="shared" si="7"/>
        <v>-0.0323014043473957</v>
      </c>
    </row>
    <row r="14" spans="1:25" ht="19.5" customHeight="1">
      <c r="A14" s="219" t="s">
        <v>285</v>
      </c>
      <c r="B14" s="217">
        <v>10045</v>
      </c>
      <c r="C14" s="214">
        <v>9859</v>
      </c>
      <c r="D14" s="213">
        <v>1</v>
      </c>
      <c r="E14" s="214">
        <v>0</v>
      </c>
      <c r="F14" s="213">
        <f t="shared" si="0"/>
        <v>19905</v>
      </c>
      <c r="G14" s="216">
        <f t="shared" si="1"/>
        <v>0.01953080922603833</v>
      </c>
      <c r="H14" s="217">
        <v>8698</v>
      </c>
      <c r="I14" s="214">
        <v>9157</v>
      </c>
      <c r="J14" s="213"/>
      <c r="K14" s="214"/>
      <c r="L14" s="213">
        <f t="shared" si="2"/>
        <v>17855</v>
      </c>
      <c r="M14" s="218">
        <f t="shared" si="3"/>
        <v>0.11481377765331846</v>
      </c>
      <c r="N14" s="217">
        <v>65106</v>
      </c>
      <c r="O14" s="214">
        <v>67443</v>
      </c>
      <c r="P14" s="213">
        <v>1</v>
      </c>
      <c r="Q14" s="214">
        <v>2</v>
      </c>
      <c r="R14" s="213">
        <f t="shared" si="4"/>
        <v>132552</v>
      </c>
      <c r="S14" s="216">
        <f t="shared" si="5"/>
        <v>0.018351405491549275</v>
      </c>
      <c r="T14" s="217">
        <v>63530</v>
      </c>
      <c r="U14" s="214">
        <v>66231</v>
      </c>
      <c r="V14" s="213">
        <v>0</v>
      </c>
      <c r="W14" s="214">
        <v>8</v>
      </c>
      <c r="X14" s="213">
        <f t="shared" si="6"/>
        <v>129769</v>
      </c>
      <c r="Y14" s="212">
        <f t="shared" si="7"/>
        <v>0.021445799844338698</v>
      </c>
    </row>
    <row r="15" spans="1:25" ht="19.5" customHeight="1">
      <c r="A15" s="219" t="s">
        <v>286</v>
      </c>
      <c r="B15" s="217">
        <v>11630</v>
      </c>
      <c r="C15" s="214">
        <v>6873</v>
      </c>
      <c r="D15" s="213">
        <v>0</v>
      </c>
      <c r="E15" s="214">
        <v>0</v>
      </c>
      <c r="F15" s="213">
        <f t="shared" si="0"/>
        <v>18503</v>
      </c>
      <c r="G15" s="216">
        <f t="shared" si="1"/>
        <v>0.018155165190122443</v>
      </c>
      <c r="H15" s="217">
        <v>10478</v>
      </c>
      <c r="I15" s="214">
        <v>9021</v>
      </c>
      <c r="J15" s="213">
        <v>0</v>
      </c>
      <c r="K15" s="214">
        <v>0</v>
      </c>
      <c r="L15" s="213">
        <f t="shared" si="2"/>
        <v>19499</v>
      </c>
      <c r="M15" s="218">
        <f t="shared" si="3"/>
        <v>-0.051079542540643064</v>
      </c>
      <c r="N15" s="217">
        <v>68577</v>
      </c>
      <c r="O15" s="214">
        <v>63704</v>
      </c>
      <c r="P15" s="213">
        <v>0</v>
      </c>
      <c r="Q15" s="214">
        <v>0</v>
      </c>
      <c r="R15" s="213">
        <f t="shared" si="4"/>
        <v>132281</v>
      </c>
      <c r="S15" s="216">
        <f t="shared" si="5"/>
        <v>0.0183138863979995</v>
      </c>
      <c r="T15" s="217">
        <v>68853</v>
      </c>
      <c r="U15" s="214">
        <v>72919</v>
      </c>
      <c r="V15" s="213">
        <v>4</v>
      </c>
      <c r="W15" s="214">
        <v>10</v>
      </c>
      <c r="X15" s="213">
        <f t="shared" si="6"/>
        <v>141786</v>
      </c>
      <c r="Y15" s="212">
        <f t="shared" si="7"/>
        <v>-0.06703764828685488</v>
      </c>
    </row>
    <row r="16" spans="1:25" ht="19.5" customHeight="1">
      <c r="A16" s="219" t="s">
        <v>287</v>
      </c>
      <c r="B16" s="217">
        <v>8825</v>
      </c>
      <c r="C16" s="214">
        <v>8829</v>
      </c>
      <c r="D16" s="213">
        <v>0</v>
      </c>
      <c r="E16" s="214">
        <v>0</v>
      </c>
      <c r="F16" s="213">
        <f>SUM(B16:E16)</f>
        <v>17654</v>
      </c>
      <c r="G16" s="216">
        <f>F16/$F$9</f>
        <v>0.017322125399471526</v>
      </c>
      <c r="H16" s="217">
        <v>9182</v>
      </c>
      <c r="I16" s="214">
        <v>8721</v>
      </c>
      <c r="J16" s="213"/>
      <c r="K16" s="214"/>
      <c r="L16" s="213">
        <f>SUM(H16:K16)</f>
        <v>17903</v>
      </c>
      <c r="M16" s="218">
        <f>IF(ISERROR(F16/L16-1),"         /0",(F16/L16-1))</f>
        <v>-0.0139082835279003</v>
      </c>
      <c r="N16" s="217">
        <v>61036</v>
      </c>
      <c r="O16" s="214">
        <v>63202</v>
      </c>
      <c r="P16" s="213"/>
      <c r="Q16" s="214"/>
      <c r="R16" s="213">
        <f>SUM(N16:Q16)</f>
        <v>124238</v>
      </c>
      <c r="S16" s="216">
        <f>R16/$R$9</f>
        <v>0.017200358466557267</v>
      </c>
      <c r="T16" s="217">
        <v>58543</v>
      </c>
      <c r="U16" s="214">
        <v>58481</v>
      </c>
      <c r="V16" s="213">
        <v>589</v>
      </c>
      <c r="W16" s="214"/>
      <c r="X16" s="213">
        <f>SUM(T16:W16)</f>
        <v>117613</v>
      </c>
      <c r="Y16" s="212">
        <f>IF(ISERROR(R16/X16-1),"         /0",(R16/X16-1))</f>
        <v>0.056328807189681473</v>
      </c>
    </row>
    <row r="17" spans="1:25" ht="19.5" customHeight="1">
      <c r="A17" s="219" t="s">
        <v>288</v>
      </c>
      <c r="B17" s="217">
        <v>8604</v>
      </c>
      <c r="C17" s="214">
        <v>8406</v>
      </c>
      <c r="D17" s="213">
        <v>0</v>
      </c>
      <c r="E17" s="214">
        <v>0</v>
      </c>
      <c r="F17" s="213">
        <f aca="true" t="shared" si="8" ref="F17:F25">SUM(B17:E17)</f>
        <v>17010</v>
      </c>
      <c r="G17" s="216">
        <f aca="true" t="shared" si="9" ref="G17:G25">F17/$F$9</f>
        <v>0.016690231848023714</v>
      </c>
      <c r="H17" s="217">
        <v>8700</v>
      </c>
      <c r="I17" s="214">
        <v>8856</v>
      </c>
      <c r="J17" s="213"/>
      <c r="K17" s="214"/>
      <c r="L17" s="213">
        <f aca="true" t="shared" si="10" ref="L17:L25">SUM(H17:K17)</f>
        <v>17556</v>
      </c>
      <c r="M17" s="218">
        <f aca="true" t="shared" si="11" ref="M17:M25">IF(ISERROR(F17/L17-1),"         /0",(F17/L17-1))</f>
        <v>-0.031100478468899517</v>
      </c>
      <c r="N17" s="217">
        <v>63452</v>
      </c>
      <c r="O17" s="214">
        <v>66143</v>
      </c>
      <c r="P17" s="213">
        <v>154</v>
      </c>
      <c r="Q17" s="214"/>
      <c r="R17" s="213">
        <f aca="true" t="shared" si="12" ref="R17:R25">SUM(N17:Q17)</f>
        <v>129749</v>
      </c>
      <c r="S17" s="216">
        <f aca="true" t="shared" si="13" ref="S17:S25">R17/$R$9</f>
        <v>0.01796333899996248</v>
      </c>
      <c r="T17" s="217">
        <v>62511</v>
      </c>
      <c r="U17" s="214">
        <v>65965</v>
      </c>
      <c r="V17" s="213">
        <v>0</v>
      </c>
      <c r="W17" s="214"/>
      <c r="X17" s="213">
        <f aca="true" t="shared" si="14" ref="X17:X25">SUM(T17:W17)</f>
        <v>128476</v>
      </c>
      <c r="Y17" s="212">
        <f aca="true" t="shared" si="15" ref="Y17:Y25">IF(ISERROR(R17/X17-1),"         /0",(R17/X17-1))</f>
        <v>0.009908465394314891</v>
      </c>
    </row>
    <row r="18" spans="1:25" ht="19.5" customHeight="1">
      <c r="A18" s="219" t="s">
        <v>289</v>
      </c>
      <c r="B18" s="217">
        <v>6803</v>
      </c>
      <c r="C18" s="214">
        <v>5651</v>
      </c>
      <c r="D18" s="213">
        <v>0</v>
      </c>
      <c r="E18" s="214">
        <v>0</v>
      </c>
      <c r="F18" s="213">
        <f t="shared" si="8"/>
        <v>12454</v>
      </c>
      <c r="G18" s="216">
        <f t="shared" si="9"/>
        <v>0.012219879331880502</v>
      </c>
      <c r="H18" s="217">
        <v>8209</v>
      </c>
      <c r="I18" s="214">
        <v>6924</v>
      </c>
      <c r="J18" s="213"/>
      <c r="K18" s="214"/>
      <c r="L18" s="213">
        <f t="shared" si="10"/>
        <v>15133</v>
      </c>
      <c r="M18" s="218">
        <f t="shared" si="11"/>
        <v>-0.1770303310645609</v>
      </c>
      <c r="N18" s="217">
        <v>59085</v>
      </c>
      <c r="O18" s="214">
        <v>55849</v>
      </c>
      <c r="P18" s="213">
        <v>1</v>
      </c>
      <c r="Q18" s="214">
        <v>0</v>
      </c>
      <c r="R18" s="213">
        <f t="shared" si="12"/>
        <v>114935</v>
      </c>
      <c r="S18" s="216">
        <f t="shared" si="13"/>
        <v>0.015912387517134526</v>
      </c>
      <c r="T18" s="217">
        <v>60946</v>
      </c>
      <c r="U18" s="214">
        <v>58635</v>
      </c>
      <c r="V18" s="213">
        <v>4</v>
      </c>
      <c r="W18" s="214">
        <v>0</v>
      </c>
      <c r="X18" s="213">
        <f t="shared" si="14"/>
        <v>119585</v>
      </c>
      <c r="Y18" s="212">
        <f t="shared" si="15"/>
        <v>-0.03888447547769369</v>
      </c>
    </row>
    <row r="19" spans="1:25" ht="19.5" customHeight="1">
      <c r="A19" s="219" t="s">
        <v>290</v>
      </c>
      <c r="B19" s="217">
        <v>6351</v>
      </c>
      <c r="C19" s="214">
        <v>5115</v>
      </c>
      <c r="D19" s="213">
        <v>0</v>
      </c>
      <c r="E19" s="214">
        <v>0</v>
      </c>
      <c r="F19" s="213">
        <f t="shared" si="8"/>
        <v>11466</v>
      </c>
      <c r="G19" s="216">
        <f t="shared" si="9"/>
        <v>0.011250452579038207</v>
      </c>
      <c r="H19" s="217">
        <v>4460</v>
      </c>
      <c r="I19" s="214">
        <v>4266</v>
      </c>
      <c r="J19" s="213"/>
      <c r="K19" s="214"/>
      <c r="L19" s="213">
        <f t="shared" si="10"/>
        <v>8726</v>
      </c>
      <c r="M19" s="218">
        <f t="shared" si="11"/>
        <v>0.31400412560165014</v>
      </c>
      <c r="N19" s="217">
        <v>34702</v>
      </c>
      <c r="O19" s="214">
        <v>33368</v>
      </c>
      <c r="P19" s="213">
        <v>10</v>
      </c>
      <c r="Q19" s="214">
        <v>0</v>
      </c>
      <c r="R19" s="213">
        <f t="shared" si="12"/>
        <v>68080</v>
      </c>
      <c r="S19" s="216">
        <f t="shared" si="13"/>
        <v>0.00942546084453403</v>
      </c>
      <c r="T19" s="217">
        <v>30157</v>
      </c>
      <c r="U19" s="214">
        <v>29743</v>
      </c>
      <c r="V19" s="213">
        <v>54</v>
      </c>
      <c r="W19" s="214">
        <v>15</v>
      </c>
      <c r="X19" s="213">
        <f t="shared" si="14"/>
        <v>59969</v>
      </c>
      <c r="Y19" s="212">
        <f t="shared" si="15"/>
        <v>0.13525321416064973</v>
      </c>
    </row>
    <row r="20" spans="1:25" ht="19.5" customHeight="1">
      <c r="A20" s="219" t="s">
        <v>291</v>
      </c>
      <c r="B20" s="217">
        <v>5368</v>
      </c>
      <c r="C20" s="214">
        <v>4651</v>
      </c>
      <c r="D20" s="213">
        <v>0</v>
      </c>
      <c r="E20" s="214">
        <v>0</v>
      </c>
      <c r="F20" s="213">
        <f t="shared" si="8"/>
        <v>10019</v>
      </c>
      <c r="G20" s="216">
        <f t="shared" si="9"/>
        <v>0.00983065449061432</v>
      </c>
      <c r="H20" s="217">
        <v>2695</v>
      </c>
      <c r="I20" s="214">
        <v>2307</v>
      </c>
      <c r="J20" s="213"/>
      <c r="K20" s="214"/>
      <c r="L20" s="213">
        <f t="shared" si="10"/>
        <v>5002</v>
      </c>
      <c r="M20" s="218">
        <f t="shared" si="11"/>
        <v>1.002998800479808</v>
      </c>
      <c r="N20" s="217">
        <v>42418</v>
      </c>
      <c r="O20" s="214">
        <v>42492</v>
      </c>
      <c r="P20" s="213">
        <v>8</v>
      </c>
      <c r="Q20" s="214">
        <v>3</v>
      </c>
      <c r="R20" s="213">
        <f t="shared" si="12"/>
        <v>84921</v>
      </c>
      <c r="S20" s="216">
        <f t="shared" si="13"/>
        <v>0.01175704407136713</v>
      </c>
      <c r="T20" s="217">
        <v>19060</v>
      </c>
      <c r="U20" s="214">
        <v>19405</v>
      </c>
      <c r="V20" s="213">
        <v>2</v>
      </c>
      <c r="W20" s="214"/>
      <c r="X20" s="213">
        <f t="shared" si="14"/>
        <v>38467</v>
      </c>
      <c r="Y20" s="212">
        <f t="shared" si="15"/>
        <v>1.2076325161827022</v>
      </c>
    </row>
    <row r="21" spans="1:25" ht="19.5" customHeight="1">
      <c r="A21" s="219" t="s">
        <v>292</v>
      </c>
      <c r="B21" s="217">
        <v>4727</v>
      </c>
      <c r="C21" s="214">
        <v>4321</v>
      </c>
      <c r="D21" s="213">
        <v>0</v>
      </c>
      <c r="E21" s="214">
        <v>0</v>
      </c>
      <c r="F21" s="213">
        <f t="shared" si="8"/>
        <v>9048</v>
      </c>
      <c r="G21" s="216">
        <f t="shared" si="9"/>
        <v>0.008877908157608382</v>
      </c>
      <c r="H21" s="217">
        <v>4351</v>
      </c>
      <c r="I21" s="214">
        <v>4097</v>
      </c>
      <c r="J21" s="213"/>
      <c r="K21" s="214"/>
      <c r="L21" s="213">
        <f t="shared" si="10"/>
        <v>8448</v>
      </c>
      <c r="M21" s="218">
        <f t="shared" si="11"/>
        <v>0.07102272727272729</v>
      </c>
      <c r="N21" s="217">
        <v>27220</v>
      </c>
      <c r="O21" s="214">
        <v>26633</v>
      </c>
      <c r="P21" s="213">
        <v>8</v>
      </c>
      <c r="Q21" s="214"/>
      <c r="R21" s="213">
        <f t="shared" si="12"/>
        <v>53861</v>
      </c>
      <c r="S21" s="216">
        <f t="shared" si="13"/>
        <v>0.0074568852313079805</v>
      </c>
      <c r="T21" s="217">
        <v>21683</v>
      </c>
      <c r="U21" s="214">
        <v>21944</v>
      </c>
      <c r="V21" s="213">
        <v>9</v>
      </c>
      <c r="W21" s="214">
        <v>1</v>
      </c>
      <c r="X21" s="213">
        <f t="shared" si="14"/>
        <v>43637</v>
      </c>
      <c r="Y21" s="212">
        <f t="shared" si="15"/>
        <v>0.2342965831748287</v>
      </c>
    </row>
    <row r="22" spans="1:25" ht="19.5" customHeight="1">
      <c r="A22" s="219" t="s">
        <v>293</v>
      </c>
      <c r="B22" s="217">
        <v>4297</v>
      </c>
      <c r="C22" s="214">
        <v>4516</v>
      </c>
      <c r="D22" s="213">
        <v>0</v>
      </c>
      <c r="E22" s="214">
        <v>0</v>
      </c>
      <c r="F22" s="213">
        <f t="shared" si="8"/>
        <v>8813</v>
      </c>
      <c r="G22" s="216">
        <f t="shared" si="9"/>
        <v>0.00864732588339994</v>
      </c>
      <c r="H22" s="217">
        <v>1888</v>
      </c>
      <c r="I22" s="214">
        <v>1737</v>
      </c>
      <c r="J22" s="213"/>
      <c r="K22" s="214"/>
      <c r="L22" s="213">
        <f t="shared" si="10"/>
        <v>3625</v>
      </c>
      <c r="M22" s="218">
        <f t="shared" si="11"/>
        <v>1.4311724137931034</v>
      </c>
      <c r="N22" s="217">
        <v>19802</v>
      </c>
      <c r="O22" s="214">
        <v>20207</v>
      </c>
      <c r="P22" s="213"/>
      <c r="Q22" s="214"/>
      <c r="R22" s="213">
        <f t="shared" si="12"/>
        <v>40009</v>
      </c>
      <c r="S22" s="216">
        <f t="shared" si="13"/>
        <v>0.005539119608239747</v>
      </c>
      <c r="T22" s="217">
        <v>12038</v>
      </c>
      <c r="U22" s="214">
        <v>10416</v>
      </c>
      <c r="V22" s="213"/>
      <c r="W22" s="214"/>
      <c r="X22" s="213">
        <f t="shared" si="14"/>
        <v>22454</v>
      </c>
      <c r="Y22" s="212">
        <f t="shared" si="15"/>
        <v>0.7818206110269885</v>
      </c>
    </row>
    <row r="23" spans="1:25" ht="19.5" customHeight="1">
      <c r="A23" s="219" t="s">
        <v>294</v>
      </c>
      <c r="B23" s="217">
        <v>3015</v>
      </c>
      <c r="C23" s="214">
        <v>3296</v>
      </c>
      <c r="D23" s="213">
        <v>0</v>
      </c>
      <c r="E23" s="214">
        <v>0</v>
      </c>
      <c r="F23" s="213">
        <f t="shared" si="8"/>
        <v>6311</v>
      </c>
      <c r="G23" s="216">
        <f t="shared" si="9"/>
        <v>0.006192360563955183</v>
      </c>
      <c r="H23" s="217">
        <v>3273</v>
      </c>
      <c r="I23" s="214">
        <v>3598</v>
      </c>
      <c r="J23" s="213"/>
      <c r="K23" s="214"/>
      <c r="L23" s="213">
        <f t="shared" si="10"/>
        <v>6871</v>
      </c>
      <c r="M23" s="218">
        <f t="shared" si="11"/>
        <v>-0.08150196477950811</v>
      </c>
      <c r="N23" s="217">
        <v>23248</v>
      </c>
      <c r="O23" s="214">
        <v>24755</v>
      </c>
      <c r="P23" s="213">
        <v>118</v>
      </c>
      <c r="Q23" s="214">
        <v>0</v>
      </c>
      <c r="R23" s="213">
        <f t="shared" si="12"/>
        <v>48121</v>
      </c>
      <c r="S23" s="216">
        <f t="shared" si="13"/>
        <v>0.006662200371619007</v>
      </c>
      <c r="T23" s="217">
        <v>23635</v>
      </c>
      <c r="U23" s="214">
        <v>26038</v>
      </c>
      <c r="V23" s="213"/>
      <c r="W23" s="214"/>
      <c r="X23" s="213">
        <f t="shared" si="14"/>
        <v>49673</v>
      </c>
      <c r="Y23" s="212">
        <f t="shared" si="15"/>
        <v>-0.031244337970325886</v>
      </c>
    </row>
    <row r="24" spans="1:25" ht="19.5" customHeight="1">
      <c r="A24" s="219" t="s">
        <v>295</v>
      </c>
      <c r="B24" s="217">
        <v>2967</v>
      </c>
      <c r="C24" s="214">
        <v>2611</v>
      </c>
      <c r="D24" s="213">
        <v>0</v>
      </c>
      <c r="E24" s="214">
        <v>0</v>
      </c>
      <c r="F24" s="213">
        <f t="shared" si="8"/>
        <v>5578</v>
      </c>
      <c r="G24" s="216">
        <f t="shared" si="9"/>
        <v>0.0054731401086582174</v>
      </c>
      <c r="H24" s="217">
        <v>3128</v>
      </c>
      <c r="I24" s="214">
        <v>2907</v>
      </c>
      <c r="J24" s="213"/>
      <c r="K24" s="214"/>
      <c r="L24" s="213">
        <f t="shared" si="10"/>
        <v>6035</v>
      </c>
      <c r="M24" s="218">
        <f t="shared" si="11"/>
        <v>-0.07572493786246892</v>
      </c>
      <c r="N24" s="217">
        <v>22155</v>
      </c>
      <c r="O24" s="214">
        <v>20990</v>
      </c>
      <c r="P24" s="213"/>
      <c r="Q24" s="214">
        <v>0</v>
      </c>
      <c r="R24" s="213">
        <f t="shared" si="12"/>
        <v>43145</v>
      </c>
      <c r="S24" s="216">
        <f t="shared" si="13"/>
        <v>0.005973288897435674</v>
      </c>
      <c r="T24" s="217">
        <v>22038</v>
      </c>
      <c r="U24" s="214">
        <v>21508</v>
      </c>
      <c r="V24" s="213">
        <v>20</v>
      </c>
      <c r="W24" s="214">
        <v>3</v>
      </c>
      <c r="X24" s="213">
        <f t="shared" si="14"/>
        <v>43569</v>
      </c>
      <c r="Y24" s="212">
        <f t="shared" si="15"/>
        <v>-0.009731689963047074</v>
      </c>
    </row>
    <row r="25" spans="1:25" ht="19.5" customHeight="1">
      <c r="A25" s="219" t="s">
        <v>296</v>
      </c>
      <c r="B25" s="217">
        <v>2712</v>
      </c>
      <c r="C25" s="214">
        <v>2557</v>
      </c>
      <c r="D25" s="213">
        <v>0</v>
      </c>
      <c r="E25" s="214">
        <v>0</v>
      </c>
      <c r="F25" s="213">
        <f t="shared" si="8"/>
        <v>5269</v>
      </c>
      <c r="G25" s="216">
        <f t="shared" si="9"/>
        <v>0.005169948948103289</v>
      </c>
      <c r="H25" s="217">
        <v>5288</v>
      </c>
      <c r="I25" s="214">
        <v>4417</v>
      </c>
      <c r="J25" s="213"/>
      <c r="K25" s="214"/>
      <c r="L25" s="213">
        <f t="shared" si="10"/>
        <v>9705</v>
      </c>
      <c r="M25" s="218">
        <f t="shared" si="11"/>
        <v>-0.4570839773312726</v>
      </c>
      <c r="N25" s="217">
        <v>25915</v>
      </c>
      <c r="O25" s="214">
        <v>23382</v>
      </c>
      <c r="P25" s="213"/>
      <c r="Q25" s="214"/>
      <c r="R25" s="213">
        <f t="shared" si="12"/>
        <v>49297</v>
      </c>
      <c r="S25" s="216">
        <f t="shared" si="13"/>
        <v>0.00682501385506748</v>
      </c>
      <c r="T25" s="217">
        <v>30821</v>
      </c>
      <c r="U25" s="214">
        <v>26732</v>
      </c>
      <c r="V25" s="213"/>
      <c r="W25" s="214"/>
      <c r="X25" s="213">
        <f t="shared" si="14"/>
        <v>57553</v>
      </c>
      <c r="Y25" s="212">
        <f t="shared" si="15"/>
        <v>-0.14345038486264838</v>
      </c>
    </row>
    <row r="26" spans="1:25" ht="19.5" customHeight="1">
      <c r="A26" s="219" t="s">
        <v>297</v>
      </c>
      <c r="B26" s="217">
        <v>2823</v>
      </c>
      <c r="C26" s="214">
        <v>2382</v>
      </c>
      <c r="D26" s="213">
        <v>0</v>
      </c>
      <c r="E26" s="214">
        <v>0</v>
      </c>
      <c r="F26" s="213">
        <f t="shared" si="0"/>
        <v>5205</v>
      </c>
      <c r="G26" s="216">
        <f t="shared" si="1"/>
        <v>0.005107152073425246</v>
      </c>
      <c r="H26" s="217">
        <v>2412</v>
      </c>
      <c r="I26" s="214">
        <v>1987</v>
      </c>
      <c r="J26" s="213"/>
      <c r="K26" s="214"/>
      <c r="L26" s="213">
        <f t="shared" si="2"/>
        <v>4399</v>
      </c>
      <c r="M26" s="218">
        <f t="shared" si="3"/>
        <v>0.18322345987724487</v>
      </c>
      <c r="N26" s="217">
        <v>18003</v>
      </c>
      <c r="O26" s="214">
        <v>17576</v>
      </c>
      <c r="P26" s="213">
        <v>0</v>
      </c>
      <c r="Q26" s="214">
        <v>0</v>
      </c>
      <c r="R26" s="213">
        <f t="shared" si="4"/>
        <v>35579</v>
      </c>
      <c r="S26" s="216">
        <f t="shared" si="5"/>
        <v>0.004925800108514633</v>
      </c>
      <c r="T26" s="217">
        <v>15873</v>
      </c>
      <c r="U26" s="214">
        <v>15528</v>
      </c>
      <c r="V26" s="213">
        <v>0</v>
      </c>
      <c r="W26" s="214">
        <v>9</v>
      </c>
      <c r="X26" s="213">
        <f t="shared" si="6"/>
        <v>31410</v>
      </c>
      <c r="Y26" s="212">
        <f t="shared" si="7"/>
        <v>0.1327284304361669</v>
      </c>
    </row>
    <row r="27" spans="1:25" ht="19.5" customHeight="1">
      <c r="A27" s="219" t="s">
        <v>298</v>
      </c>
      <c r="B27" s="217">
        <v>2420</v>
      </c>
      <c r="C27" s="214">
        <v>2391</v>
      </c>
      <c r="D27" s="213">
        <v>0</v>
      </c>
      <c r="E27" s="214">
        <v>0</v>
      </c>
      <c r="F27" s="213">
        <f t="shared" si="0"/>
        <v>4811</v>
      </c>
      <c r="G27" s="216">
        <f t="shared" si="1"/>
        <v>0.004720558813688542</v>
      </c>
      <c r="H27" s="217">
        <v>2714</v>
      </c>
      <c r="I27" s="214">
        <v>2404</v>
      </c>
      <c r="J27" s="213"/>
      <c r="K27" s="214"/>
      <c r="L27" s="213">
        <f t="shared" si="2"/>
        <v>5118</v>
      </c>
      <c r="M27" s="218">
        <f t="shared" si="3"/>
        <v>-0.059984368894099305</v>
      </c>
      <c r="N27" s="217">
        <v>18431</v>
      </c>
      <c r="O27" s="214">
        <v>17517</v>
      </c>
      <c r="P27" s="213"/>
      <c r="Q27" s="214"/>
      <c r="R27" s="213">
        <f t="shared" si="4"/>
        <v>35948</v>
      </c>
      <c r="S27" s="216">
        <f t="shared" si="5"/>
        <v>0.004976886992351781</v>
      </c>
      <c r="T27" s="217">
        <v>19521</v>
      </c>
      <c r="U27" s="214">
        <v>17949</v>
      </c>
      <c r="V27" s="213">
        <v>39</v>
      </c>
      <c r="W27" s="214"/>
      <c r="X27" s="213">
        <f t="shared" si="6"/>
        <v>37509</v>
      </c>
      <c r="Y27" s="212">
        <f t="shared" si="7"/>
        <v>-0.041616678663787376</v>
      </c>
    </row>
    <row r="28" spans="1:25" ht="19.5" customHeight="1">
      <c r="A28" s="219" t="s">
        <v>299</v>
      </c>
      <c r="B28" s="217">
        <v>2210</v>
      </c>
      <c r="C28" s="214">
        <v>2421</v>
      </c>
      <c r="D28" s="213">
        <v>0</v>
      </c>
      <c r="E28" s="214">
        <v>0</v>
      </c>
      <c r="F28" s="213">
        <f t="shared" si="0"/>
        <v>4631</v>
      </c>
      <c r="G28" s="216">
        <f t="shared" si="1"/>
        <v>0.0045439426036565445</v>
      </c>
      <c r="H28" s="217">
        <v>2056</v>
      </c>
      <c r="I28" s="214">
        <v>4997</v>
      </c>
      <c r="J28" s="213"/>
      <c r="K28" s="214"/>
      <c r="L28" s="213">
        <f t="shared" si="2"/>
        <v>7053</v>
      </c>
      <c r="M28" s="218">
        <f t="shared" si="3"/>
        <v>-0.3433999716432724</v>
      </c>
      <c r="N28" s="217">
        <v>17483</v>
      </c>
      <c r="O28" s="214">
        <v>29171</v>
      </c>
      <c r="P28" s="213"/>
      <c r="Q28" s="214"/>
      <c r="R28" s="213">
        <f t="shared" si="4"/>
        <v>46654</v>
      </c>
      <c r="S28" s="216">
        <f t="shared" si="5"/>
        <v>0.0064590988578274175</v>
      </c>
      <c r="T28" s="217">
        <v>14446</v>
      </c>
      <c r="U28" s="214">
        <v>33236</v>
      </c>
      <c r="V28" s="213"/>
      <c r="W28" s="214"/>
      <c r="X28" s="213">
        <f t="shared" si="6"/>
        <v>47682</v>
      </c>
      <c r="Y28" s="212">
        <f t="shared" si="7"/>
        <v>-0.021559498343190264</v>
      </c>
    </row>
    <row r="29" spans="1:25" ht="19.5" customHeight="1">
      <c r="A29" s="219" t="s">
        <v>300</v>
      </c>
      <c r="B29" s="217">
        <v>3264</v>
      </c>
      <c r="C29" s="214">
        <v>1150</v>
      </c>
      <c r="D29" s="213">
        <v>0</v>
      </c>
      <c r="E29" s="214">
        <v>0</v>
      </c>
      <c r="F29" s="213">
        <f t="shared" si="0"/>
        <v>4414</v>
      </c>
      <c r="G29" s="216">
        <f t="shared" si="1"/>
        <v>0.004331021950451304</v>
      </c>
      <c r="H29" s="217">
        <v>3371</v>
      </c>
      <c r="I29" s="214">
        <v>2778</v>
      </c>
      <c r="J29" s="213"/>
      <c r="K29" s="214"/>
      <c r="L29" s="213">
        <f t="shared" si="2"/>
        <v>6149</v>
      </c>
      <c r="M29" s="218">
        <f t="shared" si="3"/>
        <v>-0.28215970076435193</v>
      </c>
      <c r="N29" s="217">
        <v>20060</v>
      </c>
      <c r="O29" s="214">
        <v>13321</v>
      </c>
      <c r="P29" s="213"/>
      <c r="Q29" s="214"/>
      <c r="R29" s="213">
        <f t="shared" si="4"/>
        <v>33381</v>
      </c>
      <c r="S29" s="216">
        <f t="shared" si="5"/>
        <v>0.0046214939549264165</v>
      </c>
      <c r="T29" s="217">
        <v>21127</v>
      </c>
      <c r="U29" s="214">
        <v>15245</v>
      </c>
      <c r="V29" s="213"/>
      <c r="W29" s="214"/>
      <c r="X29" s="213">
        <f t="shared" si="6"/>
        <v>36372</v>
      </c>
      <c r="Y29" s="212">
        <f t="shared" si="7"/>
        <v>-0.08223358627515676</v>
      </c>
    </row>
    <row r="30" spans="1:25" ht="19.5" customHeight="1">
      <c r="A30" s="219" t="s">
        <v>301</v>
      </c>
      <c r="B30" s="217">
        <v>1477</v>
      </c>
      <c r="C30" s="214">
        <v>1197</v>
      </c>
      <c r="D30" s="213">
        <v>6</v>
      </c>
      <c r="E30" s="214">
        <v>0</v>
      </c>
      <c r="F30" s="213">
        <f t="shared" si="0"/>
        <v>2680</v>
      </c>
      <c r="G30" s="216">
        <f t="shared" si="1"/>
        <v>0.002629619127143066</v>
      </c>
      <c r="H30" s="217">
        <v>1524</v>
      </c>
      <c r="I30" s="214">
        <v>1403</v>
      </c>
      <c r="J30" s="213"/>
      <c r="K30" s="214"/>
      <c r="L30" s="213">
        <f t="shared" si="2"/>
        <v>2927</v>
      </c>
      <c r="M30" s="218">
        <f t="shared" si="3"/>
        <v>-0.08438674410659375</v>
      </c>
      <c r="N30" s="217">
        <v>9217</v>
      </c>
      <c r="O30" s="214">
        <v>8551</v>
      </c>
      <c r="P30" s="213">
        <v>10</v>
      </c>
      <c r="Q30" s="214">
        <v>0</v>
      </c>
      <c r="R30" s="213">
        <f t="shared" si="4"/>
        <v>17778</v>
      </c>
      <c r="S30" s="216">
        <f t="shared" si="5"/>
        <v>0.002461307915601145</v>
      </c>
      <c r="T30" s="217">
        <v>7170</v>
      </c>
      <c r="U30" s="214">
        <v>6486</v>
      </c>
      <c r="V30" s="213">
        <v>7</v>
      </c>
      <c r="W30" s="214">
        <v>3</v>
      </c>
      <c r="X30" s="213">
        <f t="shared" si="6"/>
        <v>13666</v>
      </c>
      <c r="Y30" s="212">
        <f t="shared" si="7"/>
        <v>0.3008927264744621</v>
      </c>
    </row>
    <row r="31" spans="1:25" ht="19.5" customHeight="1">
      <c r="A31" s="219" t="s">
        <v>302</v>
      </c>
      <c r="B31" s="217">
        <v>837</v>
      </c>
      <c r="C31" s="214">
        <v>691</v>
      </c>
      <c r="D31" s="213">
        <v>0</v>
      </c>
      <c r="E31" s="214">
        <v>0</v>
      </c>
      <c r="F31" s="213">
        <f t="shared" si="0"/>
        <v>1528</v>
      </c>
      <c r="G31" s="216">
        <f t="shared" si="1"/>
        <v>0.0014992753829382855</v>
      </c>
      <c r="H31" s="217">
        <v>1294</v>
      </c>
      <c r="I31" s="214">
        <v>1231</v>
      </c>
      <c r="J31" s="213"/>
      <c r="K31" s="214"/>
      <c r="L31" s="213">
        <f t="shared" si="2"/>
        <v>2525</v>
      </c>
      <c r="M31" s="218">
        <f t="shared" si="3"/>
        <v>-0.39485148514851487</v>
      </c>
      <c r="N31" s="217">
        <v>9401</v>
      </c>
      <c r="O31" s="214">
        <v>8418</v>
      </c>
      <c r="P31" s="213"/>
      <c r="Q31" s="214"/>
      <c r="R31" s="213">
        <f t="shared" si="4"/>
        <v>17819</v>
      </c>
      <c r="S31" s="216">
        <f t="shared" si="5"/>
        <v>0.002466984236027495</v>
      </c>
      <c r="T31" s="217">
        <v>9404</v>
      </c>
      <c r="U31" s="214">
        <v>9079</v>
      </c>
      <c r="V31" s="213"/>
      <c r="W31" s="214"/>
      <c r="X31" s="213">
        <f t="shared" si="6"/>
        <v>18483</v>
      </c>
      <c r="Y31" s="212">
        <f t="shared" si="7"/>
        <v>-0.03592490396580639</v>
      </c>
    </row>
    <row r="32" spans="1:25" ht="19.5" customHeight="1">
      <c r="A32" s="219" t="s">
        <v>303</v>
      </c>
      <c r="B32" s="217">
        <v>230</v>
      </c>
      <c r="C32" s="214">
        <v>327</v>
      </c>
      <c r="D32" s="213">
        <v>0</v>
      </c>
      <c r="E32" s="214">
        <v>0</v>
      </c>
      <c r="F32" s="213">
        <f t="shared" si="0"/>
        <v>557</v>
      </c>
      <c r="G32" s="216">
        <f t="shared" si="1"/>
        <v>0.0005465290499323462</v>
      </c>
      <c r="H32" s="217">
        <v>237</v>
      </c>
      <c r="I32" s="214">
        <v>221</v>
      </c>
      <c r="J32" s="213"/>
      <c r="K32" s="214"/>
      <c r="L32" s="213">
        <f t="shared" si="2"/>
        <v>458</v>
      </c>
      <c r="M32" s="218">
        <f t="shared" si="3"/>
        <v>0.21615720524017457</v>
      </c>
      <c r="N32" s="217">
        <v>2430</v>
      </c>
      <c r="O32" s="214">
        <v>2577</v>
      </c>
      <c r="P32" s="213">
        <v>17</v>
      </c>
      <c r="Q32" s="214">
        <v>0</v>
      </c>
      <c r="R32" s="213">
        <f t="shared" si="4"/>
        <v>5024</v>
      </c>
      <c r="S32" s="216">
        <f t="shared" si="5"/>
        <v>0.0006955569224873525</v>
      </c>
      <c r="T32" s="217">
        <v>2242</v>
      </c>
      <c r="U32" s="214">
        <v>2044</v>
      </c>
      <c r="V32" s="213">
        <v>8</v>
      </c>
      <c r="W32" s="214">
        <v>4</v>
      </c>
      <c r="X32" s="213">
        <f t="shared" si="6"/>
        <v>4298</v>
      </c>
      <c r="Y32" s="212">
        <f t="shared" si="7"/>
        <v>0.1689157747789669</v>
      </c>
    </row>
    <row r="33" spans="1:25" ht="19.5" customHeight="1" thickBot="1">
      <c r="A33" s="219" t="s">
        <v>281</v>
      </c>
      <c r="B33" s="217">
        <v>22849</v>
      </c>
      <c r="C33" s="214">
        <v>25910</v>
      </c>
      <c r="D33" s="213">
        <v>8</v>
      </c>
      <c r="E33" s="214">
        <v>1</v>
      </c>
      <c r="F33" s="213">
        <f t="shared" si="0"/>
        <v>48768</v>
      </c>
      <c r="G33" s="216">
        <f t="shared" si="1"/>
        <v>0.047851218504669044</v>
      </c>
      <c r="H33" s="217">
        <v>14603</v>
      </c>
      <c r="I33" s="214">
        <v>10250</v>
      </c>
      <c r="J33" s="213">
        <v>6</v>
      </c>
      <c r="K33" s="214">
        <v>7</v>
      </c>
      <c r="L33" s="213">
        <f t="shared" si="2"/>
        <v>24866</v>
      </c>
      <c r="M33" s="218">
        <f t="shared" si="3"/>
        <v>0.9612322046167459</v>
      </c>
      <c r="N33" s="217">
        <v>127251</v>
      </c>
      <c r="O33" s="214">
        <v>121904</v>
      </c>
      <c r="P33" s="213">
        <v>71</v>
      </c>
      <c r="Q33" s="214">
        <v>61</v>
      </c>
      <c r="R33" s="213">
        <f t="shared" si="4"/>
        <v>249287</v>
      </c>
      <c r="S33" s="216">
        <f t="shared" si="5"/>
        <v>0.034512997320084525</v>
      </c>
      <c r="T33" s="217">
        <v>95042</v>
      </c>
      <c r="U33" s="214">
        <v>65372</v>
      </c>
      <c r="V33" s="213">
        <v>222</v>
      </c>
      <c r="W33" s="214">
        <v>220</v>
      </c>
      <c r="X33" s="213">
        <f t="shared" si="6"/>
        <v>160856</v>
      </c>
      <c r="Y33" s="212">
        <f t="shared" si="7"/>
        <v>0.5497525737305415</v>
      </c>
    </row>
    <row r="34" spans="1:25" s="220" customFormat="1" ht="19.5" customHeight="1">
      <c r="A34" s="227" t="s">
        <v>60</v>
      </c>
      <c r="B34" s="224">
        <f>SUM(B35:B50)</f>
        <v>126798</v>
      </c>
      <c r="C34" s="223">
        <f>SUM(C35:C50)</f>
        <v>124657</v>
      </c>
      <c r="D34" s="222">
        <f>SUM(D35:D50)</f>
        <v>270</v>
      </c>
      <c r="E34" s="223">
        <f>SUM(E35:E50)</f>
        <v>39</v>
      </c>
      <c r="F34" s="222">
        <f t="shared" si="0"/>
        <v>251764</v>
      </c>
      <c r="G34" s="225">
        <f t="shared" si="1"/>
        <v>0.24703113056942047</v>
      </c>
      <c r="H34" s="224">
        <f>SUM(H35:H50)</f>
        <v>121631</v>
      </c>
      <c r="I34" s="223">
        <f>SUM(I35:I50)</f>
        <v>121271</v>
      </c>
      <c r="J34" s="222">
        <f>SUM(J35:J50)</f>
        <v>45</v>
      </c>
      <c r="K34" s="223">
        <f>SUM(K35:K50)</f>
        <v>18</v>
      </c>
      <c r="L34" s="222">
        <f t="shared" si="2"/>
        <v>242965</v>
      </c>
      <c r="M34" s="226">
        <f t="shared" si="3"/>
        <v>0.03621509270882628</v>
      </c>
      <c r="N34" s="224">
        <f>SUM(N35:N50)</f>
        <v>932556</v>
      </c>
      <c r="O34" s="223">
        <f>SUM(O35:O50)</f>
        <v>929234</v>
      </c>
      <c r="P34" s="222">
        <f>SUM(P35:P50)</f>
        <v>1067</v>
      </c>
      <c r="Q34" s="223">
        <f>SUM(Q35:Q50)</f>
        <v>1254</v>
      </c>
      <c r="R34" s="222">
        <f t="shared" si="4"/>
        <v>1864111</v>
      </c>
      <c r="S34" s="225">
        <f t="shared" si="5"/>
        <v>0.2580802767386189</v>
      </c>
      <c r="T34" s="224">
        <f>SUM(T35:T50)</f>
        <v>866082</v>
      </c>
      <c r="U34" s="223">
        <f>SUM(U35:U50)</f>
        <v>857527</v>
      </c>
      <c r="V34" s="222">
        <f>SUM(V35:V50)</f>
        <v>1184</v>
      </c>
      <c r="W34" s="223">
        <f>SUM(W35:W50)</f>
        <v>1357</v>
      </c>
      <c r="X34" s="222">
        <f t="shared" si="6"/>
        <v>1726150</v>
      </c>
      <c r="Y34" s="221">
        <f t="shared" si="7"/>
        <v>0.07992410856530419</v>
      </c>
    </row>
    <row r="35" spans="1:25" ht="19.5" customHeight="1">
      <c r="A35" s="234" t="s">
        <v>304</v>
      </c>
      <c r="B35" s="231">
        <v>24564</v>
      </c>
      <c r="C35" s="229">
        <v>22876</v>
      </c>
      <c r="D35" s="230">
        <v>186</v>
      </c>
      <c r="E35" s="229">
        <v>0</v>
      </c>
      <c r="F35" s="213">
        <f t="shared" si="0"/>
        <v>47626</v>
      </c>
      <c r="G35" s="216">
        <f t="shared" si="1"/>
        <v>0.04673068677213271</v>
      </c>
      <c r="H35" s="231">
        <v>25319</v>
      </c>
      <c r="I35" s="229">
        <v>24585</v>
      </c>
      <c r="J35" s="230">
        <v>5</v>
      </c>
      <c r="K35" s="229">
        <v>4</v>
      </c>
      <c r="L35" s="230">
        <f t="shared" si="2"/>
        <v>49913</v>
      </c>
      <c r="M35" s="233">
        <f t="shared" si="3"/>
        <v>-0.04581972632380338</v>
      </c>
      <c r="N35" s="231">
        <v>188089</v>
      </c>
      <c r="O35" s="229">
        <v>189058</v>
      </c>
      <c r="P35" s="230">
        <v>199</v>
      </c>
      <c r="Q35" s="229">
        <v>15</v>
      </c>
      <c r="R35" s="213">
        <f t="shared" si="4"/>
        <v>377361</v>
      </c>
      <c r="S35" s="216">
        <f t="shared" si="5"/>
        <v>0.052244437863604665</v>
      </c>
      <c r="T35" s="235">
        <v>160535</v>
      </c>
      <c r="U35" s="229">
        <v>160851</v>
      </c>
      <c r="V35" s="230">
        <v>15</v>
      </c>
      <c r="W35" s="229">
        <v>7</v>
      </c>
      <c r="X35" s="230">
        <f t="shared" si="6"/>
        <v>321408</v>
      </c>
      <c r="Y35" s="228">
        <f t="shared" si="7"/>
        <v>0.17408714157706084</v>
      </c>
    </row>
    <row r="36" spans="1:25" ht="19.5" customHeight="1">
      <c r="A36" s="234" t="s">
        <v>305</v>
      </c>
      <c r="B36" s="231">
        <v>21148</v>
      </c>
      <c r="C36" s="229">
        <v>21495</v>
      </c>
      <c r="D36" s="230">
        <v>0</v>
      </c>
      <c r="E36" s="229">
        <v>1</v>
      </c>
      <c r="F36" s="230">
        <f t="shared" si="0"/>
        <v>42644</v>
      </c>
      <c r="G36" s="232">
        <f t="shared" si="1"/>
        <v>0.041842342558913774</v>
      </c>
      <c r="H36" s="231">
        <v>18191</v>
      </c>
      <c r="I36" s="229">
        <v>18393</v>
      </c>
      <c r="J36" s="230"/>
      <c r="K36" s="229">
        <v>0</v>
      </c>
      <c r="L36" s="213">
        <f t="shared" si="2"/>
        <v>36584</v>
      </c>
      <c r="M36" s="233">
        <f t="shared" si="3"/>
        <v>0.1656461841242074</v>
      </c>
      <c r="N36" s="231">
        <v>143260</v>
      </c>
      <c r="O36" s="229">
        <v>138642</v>
      </c>
      <c r="P36" s="230">
        <v>13</v>
      </c>
      <c r="Q36" s="229">
        <v>18</v>
      </c>
      <c r="R36" s="230">
        <f t="shared" si="4"/>
        <v>281933</v>
      </c>
      <c r="S36" s="232">
        <f t="shared" si="5"/>
        <v>0.03903273284785565</v>
      </c>
      <c r="T36" s="235">
        <v>125268</v>
      </c>
      <c r="U36" s="229">
        <v>123443</v>
      </c>
      <c r="V36" s="230">
        <v>0</v>
      </c>
      <c r="W36" s="229">
        <v>0</v>
      </c>
      <c r="X36" s="230">
        <f t="shared" si="6"/>
        <v>248711</v>
      </c>
      <c r="Y36" s="228">
        <f t="shared" si="7"/>
        <v>0.13357672157644807</v>
      </c>
    </row>
    <row r="37" spans="1:25" ht="19.5" customHeight="1">
      <c r="A37" s="234" t="s">
        <v>306</v>
      </c>
      <c r="B37" s="231">
        <v>14130</v>
      </c>
      <c r="C37" s="229">
        <v>12515</v>
      </c>
      <c r="D37" s="230">
        <v>0</v>
      </c>
      <c r="E37" s="229">
        <v>0</v>
      </c>
      <c r="F37" s="230">
        <f t="shared" si="0"/>
        <v>26645</v>
      </c>
      <c r="G37" s="232">
        <f t="shared" si="1"/>
        <v>0.026144105090569775</v>
      </c>
      <c r="H37" s="231">
        <v>9557</v>
      </c>
      <c r="I37" s="229">
        <v>9217</v>
      </c>
      <c r="J37" s="230"/>
      <c r="K37" s="229"/>
      <c r="L37" s="230">
        <f t="shared" si="2"/>
        <v>18774</v>
      </c>
      <c r="M37" s="233">
        <f t="shared" si="3"/>
        <v>0.41925002663257693</v>
      </c>
      <c r="N37" s="231">
        <v>120705</v>
      </c>
      <c r="O37" s="229">
        <v>113760</v>
      </c>
      <c r="P37" s="230">
        <v>359</v>
      </c>
      <c r="Q37" s="229">
        <v>557</v>
      </c>
      <c r="R37" s="230">
        <f t="shared" si="4"/>
        <v>235381</v>
      </c>
      <c r="S37" s="232">
        <f t="shared" si="5"/>
        <v>0.03258775556767427</v>
      </c>
      <c r="T37" s="235">
        <v>58319</v>
      </c>
      <c r="U37" s="229">
        <v>57470</v>
      </c>
      <c r="V37" s="230"/>
      <c r="W37" s="229">
        <v>2</v>
      </c>
      <c r="X37" s="230">
        <f t="shared" si="6"/>
        <v>115791</v>
      </c>
      <c r="Y37" s="228">
        <f t="shared" si="7"/>
        <v>1.0328091129707837</v>
      </c>
    </row>
    <row r="38" spans="1:25" ht="19.5" customHeight="1">
      <c r="A38" s="234" t="s">
        <v>307</v>
      </c>
      <c r="B38" s="231">
        <v>9858</v>
      </c>
      <c r="C38" s="229">
        <v>10726</v>
      </c>
      <c r="D38" s="230">
        <v>0</v>
      </c>
      <c r="E38" s="229">
        <v>0</v>
      </c>
      <c r="F38" s="230">
        <f t="shared" si="0"/>
        <v>20584</v>
      </c>
      <c r="G38" s="232">
        <f t="shared" si="1"/>
        <v>0.0201970448183257</v>
      </c>
      <c r="H38" s="231">
        <v>9252</v>
      </c>
      <c r="I38" s="229">
        <v>10645</v>
      </c>
      <c r="J38" s="230"/>
      <c r="K38" s="229"/>
      <c r="L38" s="213">
        <f t="shared" si="2"/>
        <v>19897</v>
      </c>
      <c r="M38" s="233" t="s">
        <v>50</v>
      </c>
      <c r="N38" s="231">
        <v>71442</v>
      </c>
      <c r="O38" s="229">
        <v>72741</v>
      </c>
      <c r="P38" s="230">
        <v>0</v>
      </c>
      <c r="Q38" s="229">
        <v>1</v>
      </c>
      <c r="R38" s="213">
        <f t="shared" si="4"/>
        <v>144184</v>
      </c>
      <c r="S38" s="232">
        <f t="shared" si="5"/>
        <v>0.019961819130556616</v>
      </c>
      <c r="T38" s="235">
        <v>69486</v>
      </c>
      <c r="U38" s="229">
        <v>68705</v>
      </c>
      <c r="V38" s="230">
        <v>2</v>
      </c>
      <c r="W38" s="229">
        <v>2</v>
      </c>
      <c r="X38" s="230">
        <f t="shared" si="6"/>
        <v>138195</v>
      </c>
      <c r="Y38" s="228" t="s">
        <v>50</v>
      </c>
    </row>
    <row r="39" spans="1:25" ht="19.5" customHeight="1">
      <c r="A39" s="234" t="s">
        <v>308</v>
      </c>
      <c r="B39" s="231">
        <v>10066</v>
      </c>
      <c r="C39" s="229">
        <v>9306</v>
      </c>
      <c r="D39" s="230">
        <v>0</v>
      </c>
      <c r="E39" s="229">
        <v>0</v>
      </c>
      <c r="F39" s="230">
        <f t="shared" si="0"/>
        <v>19372</v>
      </c>
      <c r="G39" s="232">
        <f t="shared" si="1"/>
        <v>0.01900782900411025</v>
      </c>
      <c r="H39" s="231">
        <v>7858</v>
      </c>
      <c r="I39" s="229">
        <v>7453</v>
      </c>
      <c r="J39" s="230"/>
      <c r="K39" s="229"/>
      <c r="L39" s="230">
        <f t="shared" si="2"/>
        <v>15311</v>
      </c>
      <c r="M39" s="233">
        <f t="shared" si="3"/>
        <v>0.26523414538567036</v>
      </c>
      <c r="N39" s="231">
        <v>65514</v>
      </c>
      <c r="O39" s="229">
        <v>69536</v>
      </c>
      <c r="P39" s="230">
        <v>34</v>
      </c>
      <c r="Q39" s="229">
        <v>0</v>
      </c>
      <c r="R39" s="230">
        <f t="shared" si="4"/>
        <v>135084</v>
      </c>
      <c r="S39" s="232">
        <f t="shared" si="5"/>
        <v>0.01870195288958629</v>
      </c>
      <c r="T39" s="235">
        <v>59991</v>
      </c>
      <c r="U39" s="229">
        <v>62270</v>
      </c>
      <c r="V39" s="230">
        <v>47</v>
      </c>
      <c r="W39" s="229">
        <v>0</v>
      </c>
      <c r="X39" s="230">
        <f t="shared" si="6"/>
        <v>122308</v>
      </c>
      <c r="Y39" s="228">
        <f t="shared" si="7"/>
        <v>0.1044575988488079</v>
      </c>
    </row>
    <row r="40" spans="1:25" ht="19.5" customHeight="1">
      <c r="A40" s="234" t="s">
        <v>309</v>
      </c>
      <c r="B40" s="231">
        <v>7655</v>
      </c>
      <c r="C40" s="229">
        <v>9185</v>
      </c>
      <c r="D40" s="230">
        <v>80</v>
      </c>
      <c r="E40" s="229">
        <v>0</v>
      </c>
      <c r="F40" s="230">
        <f t="shared" si="0"/>
        <v>16920</v>
      </c>
      <c r="G40" s="232">
        <f t="shared" si="1"/>
        <v>0.016601923743007715</v>
      </c>
      <c r="H40" s="231">
        <v>10309</v>
      </c>
      <c r="I40" s="229">
        <v>10547</v>
      </c>
      <c r="J40" s="230"/>
      <c r="K40" s="229">
        <v>0</v>
      </c>
      <c r="L40" s="230">
        <f t="shared" si="2"/>
        <v>20856</v>
      </c>
      <c r="M40" s="233">
        <f t="shared" si="3"/>
        <v>-0.18872266973532792</v>
      </c>
      <c r="N40" s="231">
        <v>70352</v>
      </c>
      <c r="O40" s="229">
        <v>77569</v>
      </c>
      <c r="P40" s="230">
        <v>282</v>
      </c>
      <c r="Q40" s="229">
        <v>441</v>
      </c>
      <c r="R40" s="230">
        <f t="shared" si="4"/>
        <v>148644</v>
      </c>
      <c r="S40" s="232">
        <f t="shared" si="5"/>
        <v>0.020579292035471743</v>
      </c>
      <c r="T40" s="235">
        <v>85310</v>
      </c>
      <c r="U40" s="229">
        <v>91806</v>
      </c>
      <c r="V40" s="230">
        <v>54</v>
      </c>
      <c r="W40" s="229">
        <v>0</v>
      </c>
      <c r="X40" s="230">
        <f t="shared" si="6"/>
        <v>177170</v>
      </c>
      <c r="Y40" s="228">
        <f t="shared" si="7"/>
        <v>-0.16100920020319465</v>
      </c>
    </row>
    <row r="41" spans="1:25" ht="19.5" customHeight="1">
      <c r="A41" s="234" t="s">
        <v>310</v>
      </c>
      <c r="B41" s="231">
        <v>5725</v>
      </c>
      <c r="C41" s="229">
        <v>5158</v>
      </c>
      <c r="D41" s="230">
        <v>0</v>
      </c>
      <c r="E41" s="229">
        <v>0</v>
      </c>
      <c r="F41" s="230">
        <f>SUM(B41:E41)</f>
        <v>10883</v>
      </c>
      <c r="G41" s="232">
        <f>F41/$F$9</f>
        <v>0.010678412298767906</v>
      </c>
      <c r="H41" s="231">
        <v>5502</v>
      </c>
      <c r="I41" s="229">
        <v>5555</v>
      </c>
      <c r="J41" s="230"/>
      <c r="K41" s="229"/>
      <c r="L41" s="230">
        <f>SUM(H41:K41)</f>
        <v>11057</v>
      </c>
      <c r="M41" s="233">
        <f>IF(ISERROR(F41/L41-1),"         /0",(F41/L41-1))</f>
        <v>-0.015736637424256128</v>
      </c>
      <c r="N41" s="231">
        <v>40817</v>
      </c>
      <c r="O41" s="229">
        <v>37905</v>
      </c>
      <c r="P41" s="230">
        <v>0</v>
      </c>
      <c r="Q41" s="229">
        <v>0</v>
      </c>
      <c r="R41" s="230">
        <f>SUM(N41:Q41)</f>
        <v>78722</v>
      </c>
      <c r="S41" s="232">
        <f>R41/$R$9</f>
        <v>0.010898812112270973</v>
      </c>
      <c r="T41" s="235">
        <v>37015</v>
      </c>
      <c r="U41" s="229">
        <v>35546</v>
      </c>
      <c r="V41" s="230">
        <v>151</v>
      </c>
      <c r="W41" s="229">
        <v>138</v>
      </c>
      <c r="X41" s="230">
        <f>SUM(T41:W41)</f>
        <v>72850</v>
      </c>
      <c r="Y41" s="228">
        <f>IF(ISERROR(R41/X41-1),"         /0",(R41/X41-1))</f>
        <v>0.0806039807824297</v>
      </c>
    </row>
    <row r="42" spans="1:25" ht="19.5" customHeight="1">
      <c r="A42" s="234" t="s">
        <v>311</v>
      </c>
      <c r="B42" s="231">
        <v>3832</v>
      </c>
      <c r="C42" s="229">
        <v>3989</v>
      </c>
      <c r="D42" s="230">
        <v>0</v>
      </c>
      <c r="E42" s="229">
        <v>0</v>
      </c>
      <c r="F42" s="230">
        <f t="shared" si="0"/>
        <v>7821</v>
      </c>
      <c r="G42" s="232">
        <f t="shared" si="1"/>
        <v>0.007673974325890268</v>
      </c>
      <c r="H42" s="231">
        <v>4918</v>
      </c>
      <c r="I42" s="229">
        <v>4598</v>
      </c>
      <c r="J42" s="230"/>
      <c r="K42" s="229"/>
      <c r="L42" s="230">
        <f t="shared" si="2"/>
        <v>9516</v>
      </c>
      <c r="M42" s="233">
        <f t="shared" si="3"/>
        <v>-0.17812105926860022</v>
      </c>
      <c r="N42" s="231">
        <v>30010</v>
      </c>
      <c r="O42" s="229">
        <v>31537</v>
      </c>
      <c r="P42" s="230"/>
      <c r="Q42" s="229">
        <v>0</v>
      </c>
      <c r="R42" s="230">
        <f t="shared" si="4"/>
        <v>61547</v>
      </c>
      <c r="S42" s="232">
        <f t="shared" si="5"/>
        <v>0.00852098764098907</v>
      </c>
      <c r="T42" s="235">
        <v>40453</v>
      </c>
      <c r="U42" s="229">
        <v>38001</v>
      </c>
      <c r="V42" s="230"/>
      <c r="W42" s="229"/>
      <c r="X42" s="230">
        <f t="shared" si="6"/>
        <v>78454</v>
      </c>
      <c r="Y42" s="228">
        <f t="shared" si="7"/>
        <v>-0.2155020776505978</v>
      </c>
    </row>
    <row r="43" spans="1:25" ht="19.5" customHeight="1">
      <c r="A43" s="234" t="s">
        <v>312</v>
      </c>
      <c r="B43" s="231">
        <v>2216</v>
      </c>
      <c r="C43" s="229">
        <v>2202</v>
      </c>
      <c r="D43" s="230">
        <v>0</v>
      </c>
      <c r="E43" s="229">
        <v>0</v>
      </c>
      <c r="F43" s="230">
        <f>SUM(B43:E43)</f>
        <v>4418</v>
      </c>
      <c r="G43" s="232">
        <f>F43/$F$9</f>
        <v>0.004334946755118681</v>
      </c>
      <c r="H43" s="231">
        <v>1202</v>
      </c>
      <c r="I43" s="229">
        <v>1797</v>
      </c>
      <c r="J43" s="230"/>
      <c r="K43" s="229"/>
      <c r="L43" s="230">
        <f>SUM(H43:K43)</f>
        <v>2999</v>
      </c>
      <c r="M43" s="233">
        <f>IF(ISERROR(F43/L43-1),"         /0",(F43/L43-1))</f>
        <v>0.4731577192397465</v>
      </c>
      <c r="N43" s="231">
        <v>11012</v>
      </c>
      <c r="O43" s="229">
        <v>10098</v>
      </c>
      <c r="P43" s="230"/>
      <c r="Q43" s="229"/>
      <c r="R43" s="230">
        <f>SUM(N43:Q43)</f>
        <v>21110</v>
      </c>
      <c r="S43" s="232">
        <f>R43/$R$9</f>
        <v>0.0029226127853718177</v>
      </c>
      <c r="T43" s="235">
        <v>11228</v>
      </c>
      <c r="U43" s="229">
        <v>10568</v>
      </c>
      <c r="V43" s="230"/>
      <c r="W43" s="229"/>
      <c r="X43" s="230">
        <f>SUM(T43:W43)</f>
        <v>21796</v>
      </c>
      <c r="Y43" s="228">
        <f>IF(ISERROR(R43/X43-1),"         /0",(R43/X43-1))</f>
        <v>-0.03147366489264081</v>
      </c>
    </row>
    <row r="44" spans="1:25" ht="19.5" customHeight="1">
      <c r="A44" s="234" t="s">
        <v>313</v>
      </c>
      <c r="B44" s="231">
        <v>1472</v>
      </c>
      <c r="C44" s="229">
        <v>2297</v>
      </c>
      <c r="D44" s="230">
        <v>0</v>
      </c>
      <c r="E44" s="229">
        <v>0</v>
      </c>
      <c r="F44" s="230">
        <f t="shared" si="0"/>
        <v>3769</v>
      </c>
      <c r="G44" s="232">
        <f t="shared" si="1"/>
        <v>0.003698147197836648</v>
      </c>
      <c r="H44" s="231">
        <v>13</v>
      </c>
      <c r="I44" s="229">
        <v>23</v>
      </c>
      <c r="J44" s="230">
        <v>0</v>
      </c>
      <c r="K44" s="229">
        <v>0</v>
      </c>
      <c r="L44" s="230">
        <f t="shared" si="2"/>
        <v>36</v>
      </c>
      <c r="M44" s="233" t="s">
        <v>50</v>
      </c>
      <c r="N44" s="231">
        <v>1526</v>
      </c>
      <c r="O44" s="229">
        <v>2353</v>
      </c>
      <c r="P44" s="230"/>
      <c r="Q44" s="229">
        <v>0</v>
      </c>
      <c r="R44" s="230">
        <f t="shared" si="4"/>
        <v>3879</v>
      </c>
      <c r="S44" s="232">
        <f t="shared" si="5"/>
        <v>0.0005370352910685591</v>
      </c>
      <c r="T44" s="235">
        <v>3996</v>
      </c>
      <c r="U44" s="229">
        <v>4233</v>
      </c>
      <c r="V44" s="230">
        <v>21</v>
      </c>
      <c r="W44" s="229">
        <v>0</v>
      </c>
      <c r="X44" s="230">
        <f t="shared" si="6"/>
        <v>8250</v>
      </c>
      <c r="Y44" s="228">
        <f t="shared" si="7"/>
        <v>-0.5298181818181817</v>
      </c>
    </row>
    <row r="45" spans="1:25" ht="19.5" customHeight="1">
      <c r="A45" s="234" t="s">
        <v>314</v>
      </c>
      <c r="B45" s="231">
        <v>1833</v>
      </c>
      <c r="C45" s="229">
        <v>1809</v>
      </c>
      <c r="D45" s="230">
        <v>0</v>
      </c>
      <c r="E45" s="229">
        <v>0</v>
      </c>
      <c r="F45" s="230">
        <f>SUM(B45:E45)</f>
        <v>3642</v>
      </c>
      <c r="G45" s="232">
        <f>F45/$F$9</f>
        <v>0.0035735346496474055</v>
      </c>
      <c r="H45" s="231">
        <v>1159</v>
      </c>
      <c r="I45" s="229">
        <v>1102</v>
      </c>
      <c r="J45" s="230"/>
      <c r="K45" s="229"/>
      <c r="L45" s="230">
        <f>SUM(H45:K45)</f>
        <v>2261</v>
      </c>
      <c r="M45" s="233">
        <f>IF(ISERROR(F45/L45-1),"         /0",(F45/L45-1))</f>
        <v>0.6107916850950907</v>
      </c>
      <c r="N45" s="231">
        <v>15384</v>
      </c>
      <c r="O45" s="229">
        <v>16196</v>
      </c>
      <c r="P45" s="230"/>
      <c r="Q45" s="229"/>
      <c r="R45" s="230">
        <f>SUM(N45:Q45)</f>
        <v>31580</v>
      </c>
      <c r="S45" s="232">
        <f>R45/$R$9</f>
        <v>0.0043721511966860254</v>
      </c>
      <c r="T45" s="235">
        <v>13869</v>
      </c>
      <c r="U45" s="229">
        <v>15302</v>
      </c>
      <c r="V45" s="230">
        <v>418</v>
      </c>
      <c r="W45" s="229">
        <v>703</v>
      </c>
      <c r="X45" s="230">
        <f>SUM(T45:W45)</f>
        <v>30292</v>
      </c>
      <c r="Y45" s="228">
        <f>IF(ISERROR(R45/X45-1),"         /0",(R45/X45-1))</f>
        <v>0.04251947708966064</v>
      </c>
    </row>
    <row r="46" spans="1:25" ht="19.5" customHeight="1">
      <c r="A46" s="234" t="s">
        <v>315</v>
      </c>
      <c r="B46" s="231">
        <v>1811</v>
      </c>
      <c r="C46" s="229">
        <v>1714</v>
      </c>
      <c r="D46" s="230">
        <v>0</v>
      </c>
      <c r="E46" s="229">
        <v>0</v>
      </c>
      <c r="F46" s="230">
        <f t="shared" si="0"/>
        <v>3525</v>
      </c>
      <c r="G46" s="232">
        <f t="shared" si="1"/>
        <v>0.0034587341131266072</v>
      </c>
      <c r="H46" s="231">
        <v>2899</v>
      </c>
      <c r="I46" s="229">
        <v>2511</v>
      </c>
      <c r="J46" s="230"/>
      <c r="K46" s="229"/>
      <c r="L46" s="230">
        <f t="shared" si="2"/>
        <v>5410</v>
      </c>
      <c r="M46" s="233">
        <f t="shared" si="3"/>
        <v>-0.3484288354898336</v>
      </c>
      <c r="N46" s="231">
        <v>14158</v>
      </c>
      <c r="O46" s="229">
        <v>13837</v>
      </c>
      <c r="P46" s="230">
        <v>6</v>
      </c>
      <c r="Q46" s="229">
        <v>7</v>
      </c>
      <c r="R46" s="230">
        <f t="shared" si="4"/>
        <v>28008</v>
      </c>
      <c r="S46" s="232">
        <f t="shared" si="5"/>
        <v>0.0038776190853952565</v>
      </c>
      <c r="T46" s="235">
        <v>17516</v>
      </c>
      <c r="U46" s="229">
        <v>17279</v>
      </c>
      <c r="V46" s="230"/>
      <c r="W46" s="229">
        <v>0</v>
      </c>
      <c r="X46" s="230">
        <f t="shared" si="6"/>
        <v>34795</v>
      </c>
      <c r="Y46" s="228">
        <f t="shared" si="7"/>
        <v>-0.19505676102888347</v>
      </c>
    </row>
    <row r="47" spans="1:25" ht="19.5" customHeight="1">
      <c r="A47" s="234" t="s">
        <v>316</v>
      </c>
      <c r="B47" s="231">
        <v>1321</v>
      </c>
      <c r="C47" s="229">
        <v>1615</v>
      </c>
      <c r="D47" s="230">
        <v>0</v>
      </c>
      <c r="E47" s="229">
        <v>0</v>
      </c>
      <c r="F47" s="230">
        <f t="shared" si="0"/>
        <v>2936</v>
      </c>
      <c r="G47" s="232">
        <f t="shared" si="1"/>
        <v>0.0028808066258552397</v>
      </c>
      <c r="H47" s="231">
        <v>1055</v>
      </c>
      <c r="I47" s="229">
        <v>1397</v>
      </c>
      <c r="J47" s="230"/>
      <c r="K47" s="229"/>
      <c r="L47" s="230">
        <f t="shared" si="2"/>
        <v>2452</v>
      </c>
      <c r="M47" s="233">
        <f t="shared" si="3"/>
        <v>0.19738988580750405</v>
      </c>
      <c r="N47" s="231">
        <v>8297</v>
      </c>
      <c r="O47" s="229">
        <v>10005</v>
      </c>
      <c r="P47" s="230">
        <v>1</v>
      </c>
      <c r="Q47" s="229"/>
      <c r="R47" s="230">
        <f t="shared" si="4"/>
        <v>18303</v>
      </c>
      <c r="S47" s="232">
        <f t="shared" si="5"/>
        <v>0.0025339925064263562</v>
      </c>
      <c r="T47" s="235">
        <v>7909</v>
      </c>
      <c r="U47" s="229">
        <v>8824</v>
      </c>
      <c r="V47" s="230"/>
      <c r="W47" s="229"/>
      <c r="X47" s="230">
        <f t="shared" si="6"/>
        <v>16733</v>
      </c>
      <c r="Y47" s="228">
        <f t="shared" si="7"/>
        <v>0.09382657025040331</v>
      </c>
    </row>
    <row r="48" spans="1:25" ht="19.5" customHeight="1">
      <c r="A48" s="234" t="s">
        <v>317</v>
      </c>
      <c r="B48" s="231">
        <v>1300</v>
      </c>
      <c r="C48" s="229">
        <v>1092</v>
      </c>
      <c r="D48" s="230">
        <v>0</v>
      </c>
      <c r="E48" s="229">
        <v>0</v>
      </c>
      <c r="F48" s="230">
        <f t="shared" si="0"/>
        <v>2392</v>
      </c>
      <c r="G48" s="232">
        <f t="shared" si="1"/>
        <v>0.0023470331910918707</v>
      </c>
      <c r="H48" s="231">
        <v>1450</v>
      </c>
      <c r="I48" s="229">
        <v>1262</v>
      </c>
      <c r="J48" s="230"/>
      <c r="K48" s="229"/>
      <c r="L48" s="230">
        <f t="shared" si="2"/>
        <v>2712</v>
      </c>
      <c r="M48" s="233">
        <f t="shared" si="3"/>
        <v>-0.11799410029498525</v>
      </c>
      <c r="N48" s="231">
        <v>10589</v>
      </c>
      <c r="O48" s="229">
        <v>8989</v>
      </c>
      <c r="P48" s="230"/>
      <c r="Q48" s="229"/>
      <c r="R48" s="230">
        <f t="shared" si="4"/>
        <v>19578</v>
      </c>
      <c r="S48" s="232">
        <f t="shared" si="5"/>
        <v>0.0027105122270018687</v>
      </c>
      <c r="T48" s="235">
        <v>10128</v>
      </c>
      <c r="U48" s="229">
        <v>9495</v>
      </c>
      <c r="V48" s="230">
        <v>146</v>
      </c>
      <c r="W48" s="229">
        <v>148</v>
      </c>
      <c r="X48" s="230">
        <f t="shared" si="6"/>
        <v>19917</v>
      </c>
      <c r="Y48" s="228">
        <f t="shared" si="7"/>
        <v>-0.01702063563789724</v>
      </c>
    </row>
    <row r="49" spans="1:25" ht="19.5" customHeight="1">
      <c r="A49" s="234" t="s">
        <v>318</v>
      </c>
      <c r="B49" s="231">
        <v>1155</v>
      </c>
      <c r="C49" s="229">
        <v>1174</v>
      </c>
      <c r="D49" s="230">
        <v>0</v>
      </c>
      <c r="E49" s="229">
        <v>0</v>
      </c>
      <c r="F49" s="230">
        <f t="shared" si="0"/>
        <v>2329</v>
      </c>
      <c r="G49" s="232">
        <f t="shared" si="1"/>
        <v>0.002285217517580672</v>
      </c>
      <c r="H49" s="231">
        <v>935</v>
      </c>
      <c r="I49" s="229">
        <v>987</v>
      </c>
      <c r="J49" s="230"/>
      <c r="K49" s="229"/>
      <c r="L49" s="230">
        <f t="shared" si="2"/>
        <v>1922</v>
      </c>
      <c r="M49" s="233" t="s">
        <v>50</v>
      </c>
      <c r="N49" s="231">
        <v>7172</v>
      </c>
      <c r="O49" s="229">
        <v>7527</v>
      </c>
      <c r="P49" s="230"/>
      <c r="Q49" s="229"/>
      <c r="R49" s="213">
        <f t="shared" si="4"/>
        <v>14699</v>
      </c>
      <c r="S49" s="232">
        <f t="shared" si="5"/>
        <v>0.002035030096266241</v>
      </c>
      <c r="T49" s="235">
        <v>6928</v>
      </c>
      <c r="U49" s="229">
        <v>6911</v>
      </c>
      <c r="V49" s="230"/>
      <c r="W49" s="229"/>
      <c r="X49" s="230">
        <f t="shared" si="6"/>
        <v>13839</v>
      </c>
      <c r="Y49" s="228" t="s">
        <v>50</v>
      </c>
    </row>
    <row r="50" spans="1:25" ht="19.5" customHeight="1" thickBot="1">
      <c r="A50" s="234" t="s">
        <v>281</v>
      </c>
      <c r="B50" s="231">
        <v>18712</v>
      </c>
      <c r="C50" s="229">
        <v>17504</v>
      </c>
      <c r="D50" s="230">
        <v>4</v>
      </c>
      <c r="E50" s="229">
        <v>38</v>
      </c>
      <c r="F50" s="230">
        <f aca="true" t="shared" si="16" ref="F50:F92">SUM(B50:E50)</f>
        <v>36258</v>
      </c>
      <c r="G50" s="232">
        <f aca="true" t="shared" si="17" ref="G50:G92">F50/$F$9</f>
        <v>0.03557639190744526</v>
      </c>
      <c r="H50" s="231">
        <v>22012</v>
      </c>
      <c r="I50" s="229">
        <v>21199</v>
      </c>
      <c r="J50" s="230">
        <v>40</v>
      </c>
      <c r="K50" s="229">
        <v>14</v>
      </c>
      <c r="L50" s="230">
        <f aca="true" t="shared" si="18" ref="L50:L93">SUM(H50:K50)</f>
        <v>43265</v>
      </c>
      <c r="M50" s="233">
        <f aca="true" t="shared" si="19" ref="M50:M92">IF(ISERROR(F50/L50-1),"         /0",(F50/L50-1))</f>
        <v>-0.16195539119380564</v>
      </c>
      <c r="N50" s="231">
        <v>134229</v>
      </c>
      <c r="O50" s="229">
        <v>129481</v>
      </c>
      <c r="P50" s="230">
        <v>173</v>
      </c>
      <c r="Q50" s="229">
        <v>215</v>
      </c>
      <c r="R50" s="230">
        <f aca="true" t="shared" si="20" ref="R50:R92">SUM(N50:Q50)</f>
        <v>264098</v>
      </c>
      <c r="S50" s="232">
        <f aca="true" t="shared" si="21" ref="S50:S92">R50/$R$9</f>
        <v>0.03656353346239348</v>
      </c>
      <c r="T50" s="235">
        <v>158131</v>
      </c>
      <c r="U50" s="229">
        <v>146823</v>
      </c>
      <c r="V50" s="230">
        <v>330</v>
      </c>
      <c r="W50" s="229">
        <v>357</v>
      </c>
      <c r="X50" s="230">
        <f aca="true" t="shared" si="22" ref="X50:X92">SUM(T50:W50)</f>
        <v>305641</v>
      </c>
      <c r="Y50" s="228">
        <f aca="true" t="shared" si="23" ref="Y50:Y92">IF(ISERROR(R50/X50-1),"         /0",(R50/X50-1))</f>
        <v>-0.13592090066450513</v>
      </c>
    </row>
    <row r="51" spans="1:25" s="220" customFormat="1" ht="19.5" customHeight="1">
      <c r="A51" s="227" t="s">
        <v>59</v>
      </c>
      <c r="B51" s="224">
        <f>SUM(B52:B65)</f>
        <v>68665</v>
      </c>
      <c r="C51" s="223">
        <f>SUM(C52:C65)</f>
        <v>61798</v>
      </c>
      <c r="D51" s="222">
        <f>SUM(D52:D65)</f>
        <v>5</v>
      </c>
      <c r="E51" s="223">
        <f>SUM(E52:E65)</f>
        <v>0</v>
      </c>
      <c r="F51" s="222">
        <f t="shared" si="16"/>
        <v>130468</v>
      </c>
      <c r="G51" s="225">
        <f t="shared" si="17"/>
        <v>0.12801535383585877</v>
      </c>
      <c r="H51" s="224">
        <f>SUM(H52:H65)</f>
        <v>58529</v>
      </c>
      <c r="I51" s="223">
        <f>SUM(I52:I65)</f>
        <v>53529</v>
      </c>
      <c r="J51" s="222">
        <f>SUM(J52:J65)</f>
        <v>8</v>
      </c>
      <c r="K51" s="223">
        <f>SUM(K52:K65)</f>
        <v>0</v>
      </c>
      <c r="L51" s="222">
        <f t="shared" si="18"/>
        <v>112066</v>
      </c>
      <c r="M51" s="226">
        <f t="shared" si="19"/>
        <v>0.16420680670319276</v>
      </c>
      <c r="N51" s="224">
        <f>SUM(N52:N65)</f>
        <v>455809</v>
      </c>
      <c r="O51" s="223">
        <f>SUM(O52:O65)</f>
        <v>416673</v>
      </c>
      <c r="P51" s="222">
        <f>SUM(P52:P65)</f>
        <v>66</v>
      </c>
      <c r="Q51" s="223">
        <f>SUM(Q52:Q65)</f>
        <v>4</v>
      </c>
      <c r="R51" s="222">
        <f t="shared" si="20"/>
        <v>872552</v>
      </c>
      <c r="S51" s="225">
        <f t="shared" si="21"/>
        <v>0.12080206684518002</v>
      </c>
      <c r="T51" s="224">
        <f>SUM(T52:T65)</f>
        <v>391638</v>
      </c>
      <c r="U51" s="223">
        <f>SUM(U52:U65)</f>
        <v>358980</v>
      </c>
      <c r="V51" s="222">
        <f>SUM(V52:V65)</f>
        <v>106</v>
      </c>
      <c r="W51" s="223">
        <f>SUM(W52:W65)</f>
        <v>3</v>
      </c>
      <c r="X51" s="222">
        <f t="shared" si="22"/>
        <v>750727</v>
      </c>
      <c r="Y51" s="221">
        <f t="shared" si="23"/>
        <v>0.1622760337646041</v>
      </c>
    </row>
    <row r="52" spans="1:25" ht="19.5" customHeight="1">
      <c r="A52" s="234" t="s">
        <v>319</v>
      </c>
      <c r="B52" s="231">
        <v>18639</v>
      </c>
      <c r="C52" s="229">
        <v>18031</v>
      </c>
      <c r="D52" s="230">
        <v>0</v>
      </c>
      <c r="E52" s="229">
        <v>0</v>
      </c>
      <c r="F52" s="230">
        <f t="shared" si="16"/>
        <v>36670</v>
      </c>
      <c r="G52" s="232">
        <f t="shared" si="17"/>
        <v>0.03598064678818516</v>
      </c>
      <c r="H52" s="231">
        <v>21074</v>
      </c>
      <c r="I52" s="229">
        <v>20311</v>
      </c>
      <c r="J52" s="230"/>
      <c r="K52" s="229"/>
      <c r="L52" s="230">
        <f t="shared" si="18"/>
        <v>41385</v>
      </c>
      <c r="M52" s="233">
        <f t="shared" si="19"/>
        <v>-0.11393016793524224</v>
      </c>
      <c r="N52" s="231">
        <v>140547</v>
      </c>
      <c r="O52" s="229">
        <v>131468</v>
      </c>
      <c r="P52" s="230"/>
      <c r="Q52" s="229"/>
      <c r="R52" s="230">
        <f t="shared" si="20"/>
        <v>272015</v>
      </c>
      <c r="S52" s="232">
        <f t="shared" si="21"/>
        <v>0.03765961709203766</v>
      </c>
      <c r="T52" s="231">
        <v>146408</v>
      </c>
      <c r="U52" s="229">
        <v>139012</v>
      </c>
      <c r="V52" s="230">
        <v>57</v>
      </c>
      <c r="W52" s="229">
        <v>0</v>
      </c>
      <c r="X52" s="213">
        <f t="shared" si="22"/>
        <v>285477</v>
      </c>
      <c r="Y52" s="228">
        <f t="shared" si="23"/>
        <v>-0.04715616319353222</v>
      </c>
    </row>
    <row r="53" spans="1:25" ht="19.5" customHeight="1">
      <c r="A53" s="234" t="s">
        <v>320</v>
      </c>
      <c r="B53" s="231">
        <v>8475</v>
      </c>
      <c r="C53" s="229">
        <v>7968</v>
      </c>
      <c r="D53" s="230">
        <v>0</v>
      </c>
      <c r="E53" s="229">
        <v>0</v>
      </c>
      <c r="F53" s="230">
        <f t="shared" si="16"/>
        <v>16443</v>
      </c>
      <c r="G53" s="232">
        <f t="shared" si="17"/>
        <v>0.016133890786422925</v>
      </c>
      <c r="H53" s="231">
        <v>8584</v>
      </c>
      <c r="I53" s="229">
        <v>7853</v>
      </c>
      <c r="J53" s="230"/>
      <c r="K53" s="229"/>
      <c r="L53" s="230">
        <f t="shared" si="18"/>
        <v>16437</v>
      </c>
      <c r="M53" s="233">
        <f t="shared" si="19"/>
        <v>0.0003650301149844548</v>
      </c>
      <c r="N53" s="231">
        <v>57852</v>
      </c>
      <c r="O53" s="229">
        <v>53168</v>
      </c>
      <c r="P53" s="230"/>
      <c r="Q53" s="229"/>
      <c r="R53" s="230">
        <f t="shared" si="20"/>
        <v>111020</v>
      </c>
      <c r="S53" s="232">
        <f t="shared" si="21"/>
        <v>0.015370368139837954</v>
      </c>
      <c r="T53" s="231">
        <v>59185</v>
      </c>
      <c r="U53" s="229">
        <v>55730</v>
      </c>
      <c r="V53" s="230"/>
      <c r="W53" s="229"/>
      <c r="X53" s="213">
        <f t="shared" si="22"/>
        <v>114915</v>
      </c>
      <c r="Y53" s="228">
        <f t="shared" si="23"/>
        <v>-0.033894617760953705</v>
      </c>
    </row>
    <row r="54" spans="1:25" ht="19.5" customHeight="1">
      <c r="A54" s="234" t="s">
        <v>321</v>
      </c>
      <c r="B54" s="231">
        <v>8158</v>
      </c>
      <c r="C54" s="229">
        <v>4175</v>
      </c>
      <c r="D54" s="230">
        <v>0</v>
      </c>
      <c r="E54" s="229">
        <v>0</v>
      </c>
      <c r="F54" s="230">
        <f aca="true" t="shared" si="24" ref="F54:F61">SUM(B54:E54)</f>
        <v>12333</v>
      </c>
      <c r="G54" s="232">
        <f aca="true" t="shared" si="25" ref="G54:G61">F54/$F$9</f>
        <v>0.012101153990692325</v>
      </c>
      <c r="H54" s="231">
        <v>3391</v>
      </c>
      <c r="I54" s="229">
        <v>3380</v>
      </c>
      <c r="J54" s="230"/>
      <c r="K54" s="229"/>
      <c r="L54" s="230">
        <f aca="true" t="shared" si="26" ref="L54:L61">SUM(H54:K54)</f>
        <v>6771</v>
      </c>
      <c r="M54" s="233">
        <f aca="true" t="shared" si="27" ref="M54:M61">IF(ISERROR(F54/L54-1),"         /0",(F54/L54-1))</f>
        <v>0.8214443952148871</v>
      </c>
      <c r="N54" s="231">
        <v>38478</v>
      </c>
      <c r="O54" s="229">
        <v>27477</v>
      </c>
      <c r="P54" s="230"/>
      <c r="Q54" s="229"/>
      <c r="R54" s="230">
        <f aca="true" t="shared" si="28" ref="R54:R61">SUM(N54:Q54)</f>
        <v>65955</v>
      </c>
      <c r="S54" s="232">
        <f aca="true" t="shared" si="29" ref="S54:S61">R54/$R$9</f>
        <v>0.009131261310241508</v>
      </c>
      <c r="T54" s="231">
        <v>28749</v>
      </c>
      <c r="U54" s="229">
        <v>26321</v>
      </c>
      <c r="V54" s="230"/>
      <c r="W54" s="229">
        <v>0</v>
      </c>
      <c r="X54" s="213">
        <f aca="true" t="shared" si="30" ref="X54:X61">SUM(T54:W54)</f>
        <v>55070</v>
      </c>
      <c r="Y54" s="228">
        <f aca="true" t="shared" si="31" ref="Y54:Y61">IF(ISERROR(R54/X54-1),"         /0",(R54/X54-1))</f>
        <v>0.19765752678409299</v>
      </c>
    </row>
    <row r="55" spans="1:25" ht="19.5" customHeight="1">
      <c r="A55" s="234" t="s">
        <v>322</v>
      </c>
      <c r="B55" s="231">
        <v>4168</v>
      </c>
      <c r="C55" s="229">
        <v>4791</v>
      </c>
      <c r="D55" s="230">
        <v>0</v>
      </c>
      <c r="E55" s="229">
        <v>0</v>
      </c>
      <c r="F55" s="230">
        <f t="shared" si="24"/>
        <v>8959</v>
      </c>
      <c r="G55" s="232">
        <f t="shared" si="25"/>
        <v>0.008790581253759228</v>
      </c>
      <c r="H55" s="231">
        <v>2615</v>
      </c>
      <c r="I55" s="229">
        <v>2995</v>
      </c>
      <c r="J55" s="230"/>
      <c r="K55" s="229"/>
      <c r="L55" s="230">
        <f t="shared" si="26"/>
        <v>5610</v>
      </c>
      <c r="M55" s="233">
        <f t="shared" si="27"/>
        <v>0.5969696969696969</v>
      </c>
      <c r="N55" s="231">
        <v>32227</v>
      </c>
      <c r="O55" s="229">
        <v>33370</v>
      </c>
      <c r="P55" s="230"/>
      <c r="Q55" s="229"/>
      <c r="R55" s="230">
        <f t="shared" si="28"/>
        <v>65597</v>
      </c>
      <c r="S55" s="232">
        <f t="shared" si="29"/>
        <v>0.009081697341640698</v>
      </c>
      <c r="T55" s="231">
        <v>19467</v>
      </c>
      <c r="U55" s="229">
        <v>21161</v>
      </c>
      <c r="V55" s="230"/>
      <c r="W55" s="229"/>
      <c r="X55" s="213">
        <f t="shared" si="30"/>
        <v>40628</v>
      </c>
      <c r="Y55" s="228">
        <f t="shared" si="31"/>
        <v>0.6145761543762922</v>
      </c>
    </row>
    <row r="56" spans="1:25" ht="19.5" customHeight="1">
      <c r="A56" s="234" t="s">
        <v>323</v>
      </c>
      <c r="B56" s="231">
        <v>4503</v>
      </c>
      <c r="C56" s="229">
        <v>3943</v>
      </c>
      <c r="D56" s="230">
        <v>0</v>
      </c>
      <c r="E56" s="229">
        <v>0</v>
      </c>
      <c r="F56" s="230">
        <f t="shared" si="24"/>
        <v>8446</v>
      </c>
      <c r="G56" s="232">
        <f t="shared" si="25"/>
        <v>0.008287225055168036</v>
      </c>
      <c r="H56" s="231">
        <v>9311</v>
      </c>
      <c r="I56" s="229">
        <v>8753</v>
      </c>
      <c r="J56" s="230"/>
      <c r="K56" s="229"/>
      <c r="L56" s="230">
        <f t="shared" si="26"/>
        <v>18064</v>
      </c>
      <c r="M56" s="233">
        <f t="shared" si="27"/>
        <v>-0.5324402125775023</v>
      </c>
      <c r="N56" s="231">
        <v>54091</v>
      </c>
      <c r="O56" s="229">
        <v>50381</v>
      </c>
      <c r="P56" s="230"/>
      <c r="Q56" s="229"/>
      <c r="R56" s="230">
        <f t="shared" si="28"/>
        <v>104472</v>
      </c>
      <c r="S56" s="232">
        <f t="shared" si="29"/>
        <v>0.014463818233697988</v>
      </c>
      <c r="T56" s="231">
        <v>65115</v>
      </c>
      <c r="U56" s="229">
        <v>60540</v>
      </c>
      <c r="V56" s="230"/>
      <c r="W56" s="229"/>
      <c r="X56" s="213">
        <f t="shared" si="30"/>
        <v>125655</v>
      </c>
      <c r="Y56" s="228">
        <f t="shared" si="31"/>
        <v>-0.16858063745971108</v>
      </c>
    </row>
    <row r="57" spans="1:25" ht="19.5" customHeight="1">
      <c r="A57" s="234" t="s">
        <v>324</v>
      </c>
      <c r="B57" s="231">
        <v>4033</v>
      </c>
      <c r="C57" s="229">
        <v>3249</v>
      </c>
      <c r="D57" s="230">
        <v>0</v>
      </c>
      <c r="E57" s="229">
        <v>0</v>
      </c>
      <c r="F57" s="230">
        <f t="shared" si="24"/>
        <v>7282</v>
      </c>
      <c r="G57" s="232">
        <f t="shared" si="25"/>
        <v>0.007145106896961122</v>
      </c>
      <c r="H57" s="231">
        <v>2231</v>
      </c>
      <c r="I57" s="229">
        <v>1999</v>
      </c>
      <c r="J57" s="230">
        <v>1</v>
      </c>
      <c r="K57" s="229"/>
      <c r="L57" s="230">
        <f t="shared" si="26"/>
        <v>4231</v>
      </c>
      <c r="M57" s="233">
        <f t="shared" si="27"/>
        <v>0.7211061214842827</v>
      </c>
      <c r="N57" s="231">
        <v>21035</v>
      </c>
      <c r="O57" s="229">
        <v>18749</v>
      </c>
      <c r="P57" s="230"/>
      <c r="Q57" s="229"/>
      <c r="R57" s="230">
        <f t="shared" si="28"/>
        <v>39784</v>
      </c>
      <c r="S57" s="232">
        <f t="shared" si="29"/>
        <v>0.005507969069314656</v>
      </c>
      <c r="T57" s="231">
        <v>17435</v>
      </c>
      <c r="U57" s="229">
        <v>16168</v>
      </c>
      <c r="V57" s="230">
        <v>1</v>
      </c>
      <c r="W57" s="229">
        <v>0</v>
      </c>
      <c r="X57" s="213">
        <f t="shared" si="30"/>
        <v>33604</v>
      </c>
      <c r="Y57" s="228">
        <f t="shared" si="31"/>
        <v>0.18390667777645509</v>
      </c>
    </row>
    <row r="58" spans="1:25" ht="19.5" customHeight="1">
      <c r="A58" s="234" t="s">
        <v>325</v>
      </c>
      <c r="B58" s="231">
        <v>2745</v>
      </c>
      <c r="C58" s="229">
        <v>3111</v>
      </c>
      <c r="D58" s="230">
        <v>0</v>
      </c>
      <c r="E58" s="229">
        <v>0</v>
      </c>
      <c r="F58" s="230">
        <f t="shared" si="24"/>
        <v>5856</v>
      </c>
      <c r="G58" s="232">
        <f t="shared" si="25"/>
        <v>0.005745914033040968</v>
      </c>
      <c r="H58" s="231">
        <v>368</v>
      </c>
      <c r="I58" s="229">
        <v>62</v>
      </c>
      <c r="J58" s="230"/>
      <c r="K58" s="229"/>
      <c r="L58" s="230">
        <f t="shared" si="26"/>
        <v>430</v>
      </c>
      <c r="M58" s="233">
        <f t="shared" si="27"/>
        <v>12.61860465116279</v>
      </c>
      <c r="N58" s="231">
        <v>12924</v>
      </c>
      <c r="O58" s="229">
        <v>15287</v>
      </c>
      <c r="P58" s="230"/>
      <c r="Q58" s="229"/>
      <c r="R58" s="230">
        <f t="shared" si="28"/>
        <v>28211</v>
      </c>
      <c r="S58" s="232">
        <f t="shared" si="29"/>
        <v>0.0039057237938476715</v>
      </c>
      <c r="T58" s="231">
        <v>1947</v>
      </c>
      <c r="U58" s="229">
        <v>338</v>
      </c>
      <c r="V58" s="230"/>
      <c r="W58" s="229"/>
      <c r="X58" s="213">
        <f t="shared" si="30"/>
        <v>2285</v>
      </c>
      <c r="Y58" s="228">
        <f t="shared" si="31"/>
        <v>11.34617067833698</v>
      </c>
    </row>
    <row r="59" spans="1:25" ht="19.5" customHeight="1">
      <c r="A59" s="234" t="s">
        <v>326</v>
      </c>
      <c r="B59" s="231">
        <v>1117</v>
      </c>
      <c r="C59" s="229">
        <v>871</v>
      </c>
      <c r="D59" s="230">
        <v>0</v>
      </c>
      <c r="E59" s="229">
        <v>0</v>
      </c>
      <c r="F59" s="230">
        <f>SUM(B59:E59)</f>
        <v>1988</v>
      </c>
      <c r="G59" s="232">
        <f>F59/$F$9</f>
        <v>0.001950627919686722</v>
      </c>
      <c r="H59" s="231"/>
      <c r="I59" s="229"/>
      <c r="J59" s="230"/>
      <c r="K59" s="229"/>
      <c r="L59" s="230">
        <f>SUM(H59:K59)</f>
        <v>0</v>
      </c>
      <c r="M59" s="233" t="str">
        <f>IF(ISERROR(F59/L59-1),"         /0",(F59/L59-1))</f>
        <v>         /0</v>
      </c>
      <c r="N59" s="231">
        <v>5209</v>
      </c>
      <c r="O59" s="229">
        <v>4960</v>
      </c>
      <c r="P59" s="230"/>
      <c r="Q59" s="229"/>
      <c r="R59" s="230">
        <f>SUM(N59:Q59)</f>
        <v>10169</v>
      </c>
      <c r="S59" s="232">
        <f>R59/$R$9</f>
        <v>0.0014078659125744204</v>
      </c>
      <c r="T59" s="231"/>
      <c r="U59" s="229"/>
      <c r="V59" s="230"/>
      <c r="W59" s="229"/>
      <c r="X59" s="213">
        <f>SUM(T59:W59)</f>
        <v>0</v>
      </c>
      <c r="Y59" s="228" t="str">
        <f>IF(ISERROR(R59/X59-1),"         /0",(R59/X59-1))</f>
        <v>         /0</v>
      </c>
    </row>
    <row r="60" spans="1:25" ht="19.5" customHeight="1">
      <c r="A60" s="234" t="s">
        <v>327</v>
      </c>
      <c r="B60" s="231">
        <v>1063</v>
      </c>
      <c r="C60" s="229">
        <v>884</v>
      </c>
      <c r="D60" s="230">
        <v>0</v>
      </c>
      <c r="E60" s="229">
        <v>0</v>
      </c>
      <c r="F60" s="230">
        <f t="shared" si="24"/>
        <v>1947</v>
      </c>
      <c r="G60" s="232">
        <f t="shared" si="25"/>
        <v>0.0019103986718461005</v>
      </c>
      <c r="H60" s="231">
        <v>757</v>
      </c>
      <c r="I60" s="229">
        <v>930</v>
      </c>
      <c r="J60" s="230"/>
      <c r="K60" s="229"/>
      <c r="L60" s="230">
        <f t="shared" si="26"/>
        <v>1687</v>
      </c>
      <c r="M60" s="233">
        <f t="shared" si="27"/>
        <v>0.15411973918197974</v>
      </c>
      <c r="N60" s="231">
        <v>8304</v>
      </c>
      <c r="O60" s="229">
        <v>6835</v>
      </c>
      <c r="P60" s="230">
        <v>14</v>
      </c>
      <c r="Q60" s="229">
        <v>0</v>
      </c>
      <c r="R60" s="230">
        <f t="shared" si="28"/>
        <v>15153</v>
      </c>
      <c r="S60" s="232">
        <f t="shared" si="29"/>
        <v>0.00209788496147509</v>
      </c>
      <c r="T60" s="231">
        <v>8412</v>
      </c>
      <c r="U60" s="229">
        <v>7560</v>
      </c>
      <c r="V60" s="230">
        <v>22</v>
      </c>
      <c r="W60" s="229">
        <v>0</v>
      </c>
      <c r="X60" s="213">
        <f t="shared" si="30"/>
        <v>15994</v>
      </c>
      <c r="Y60" s="228">
        <f t="shared" si="31"/>
        <v>-0.052582218331874486</v>
      </c>
    </row>
    <row r="61" spans="1:25" ht="19.5" customHeight="1">
      <c r="A61" s="234" t="s">
        <v>328</v>
      </c>
      <c r="B61" s="231">
        <v>538</v>
      </c>
      <c r="C61" s="229">
        <v>725</v>
      </c>
      <c r="D61" s="230">
        <v>0</v>
      </c>
      <c r="E61" s="229">
        <v>0</v>
      </c>
      <c r="F61" s="230">
        <f t="shared" si="24"/>
        <v>1263</v>
      </c>
      <c r="G61" s="232">
        <f t="shared" si="25"/>
        <v>0.001239257073724512</v>
      </c>
      <c r="H61" s="231">
        <v>1119</v>
      </c>
      <c r="I61" s="229">
        <v>641</v>
      </c>
      <c r="J61" s="230"/>
      <c r="K61" s="229"/>
      <c r="L61" s="230">
        <f t="shared" si="26"/>
        <v>1760</v>
      </c>
      <c r="M61" s="233">
        <f t="shared" si="27"/>
        <v>-0.2823863636363636</v>
      </c>
      <c r="N61" s="231">
        <v>3828</v>
      </c>
      <c r="O61" s="229">
        <v>4316</v>
      </c>
      <c r="P61" s="230"/>
      <c r="Q61" s="229"/>
      <c r="R61" s="230">
        <f t="shared" si="28"/>
        <v>8144</v>
      </c>
      <c r="S61" s="232">
        <f t="shared" si="29"/>
        <v>0.0011275110622486065</v>
      </c>
      <c r="T61" s="231">
        <v>1671</v>
      </c>
      <c r="U61" s="229">
        <v>1891</v>
      </c>
      <c r="V61" s="230"/>
      <c r="W61" s="229"/>
      <c r="X61" s="213">
        <f t="shared" si="30"/>
        <v>3562</v>
      </c>
      <c r="Y61" s="228">
        <f t="shared" si="31"/>
        <v>1.2863559797866366</v>
      </c>
    </row>
    <row r="62" spans="1:25" ht="19.5" customHeight="1">
      <c r="A62" s="234" t="s">
        <v>329</v>
      </c>
      <c r="B62" s="231">
        <v>446</v>
      </c>
      <c r="C62" s="229">
        <v>561</v>
      </c>
      <c r="D62" s="230">
        <v>0</v>
      </c>
      <c r="E62" s="229">
        <v>0</v>
      </c>
      <c r="F62" s="230">
        <f t="shared" si="16"/>
        <v>1007</v>
      </c>
      <c r="G62" s="232">
        <f t="shared" si="17"/>
        <v>0.0009880695750123386</v>
      </c>
      <c r="H62" s="231">
        <v>340</v>
      </c>
      <c r="I62" s="229">
        <v>254</v>
      </c>
      <c r="J62" s="230"/>
      <c r="K62" s="229"/>
      <c r="L62" s="230">
        <f t="shared" si="18"/>
        <v>594</v>
      </c>
      <c r="M62" s="233">
        <f t="shared" si="19"/>
        <v>0.6952861952861953</v>
      </c>
      <c r="N62" s="231">
        <v>3294</v>
      </c>
      <c r="O62" s="229">
        <v>2999</v>
      </c>
      <c r="P62" s="230">
        <v>3</v>
      </c>
      <c r="Q62" s="229">
        <v>0</v>
      </c>
      <c r="R62" s="230">
        <f t="shared" si="20"/>
        <v>6296</v>
      </c>
      <c r="S62" s="232">
        <f t="shared" si="21"/>
        <v>0.0008716613025438638</v>
      </c>
      <c r="T62" s="231">
        <v>3440</v>
      </c>
      <c r="U62" s="229">
        <v>3079</v>
      </c>
      <c r="V62" s="230">
        <v>3</v>
      </c>
      <c r="W62" s="229">
        <v>0</v>
      </c>
      <c r="X62" s="213">
        <f t="shared" si="22"/>
        <v>6522</v>
      </c>
      <c r="Y62" s="228">
        <f t="shared" si="23"/>
        <v>-0.03465194725544307</v>
      </c>
    </row>
    <row r="63" spans="1:25" ht="19.5" customHeight="1">
      <c r="A63" s="234" t="s">
        <v>330</v>
      </c>
      <c r="B63" s="231">
        <v>554</v>
      </c>
      <c r="C63" s="229">
        <v>423</v>
      </c>
      <c r="D63" s="230">
        <v>0</v>
      </c>
      <c r="E63" s="229">
        <v>0</v>
      </c>
      <c r="F63" s="230">
        <f t="shared" si="16"/>
        <v>977</v>
      </c>
      <c r="G63" s="232">
        <f t="shared" si="17"/>
        <v>0.0009586335400070058</v>
      </c>
      <c r="H63" s="231">
        <v>326</v>
      </c>
      <c r="I63" s="229">
        <v>275</v>
      </c>
      <c r="J63" s="230"/>
      <c r="K63" s="229"/>
      <c r="L63" s="230">
        <f t="shared" si="18"/>
        <v>601</v>
      </c>
      <c r="M63" s="233">
        <f t="shared" si="19"/>
        <v>0.6256239600665559</v>
      </c>
      <c r="N63" s="231">
        <v>4699</v>
      </c>
      <c r="O63" s="229">
        <v>3386</v>
      </c>
      <c r="P63" s="230"/>
      <c r="Q63" s="229"/>
      <c r="R63" s="230">
        <f t="shared" si="20"/>
        <v>8085</v>
      </c>
      <c r="S63" s="232">
        <f t="shared" si="21"/>
        <v>0.0011193426987082494</v>
      </c>
      <c r="T63" s="231">
        <v>3163</v>
      </c>
      <c r="U63" s="229">
        <v>2228</v>
      </c>
      <c r="V63" s="230"/>
      <c r="W63" s="229"/>
      <c r="X63" s="213">
        <f t="shared" si="22"/>
        <v>5391</v>
      </c>
      <c r="Y63" s="228">
        <f t="shared" si="23"/>
        <v>0.49972175848636624</v>
      </c>
    </row>
    <row r="64" spans="1:25" ht="19.5" customHeight="1">
      <c r="A64" s="234" t="s">
        <v>331</v>
      </c>
      <c r="B64" s="231">
        <v>320</v>
      </c>
      <c r="C64" s="229">
        <v>327</v>
      </c>
      <c r="D64" s="230">
        <v>0</v>
      </c>
      <c r="E64" s="229">
        <v>0</v>
      </c>
      <c r="F64" s="230">
        <f t="shared" si="16"/>
        <v>647</v>
      </c>
      <c r="G64" s="232">
        <f t="shared" si="17"/>
        <v>0.0006348371549483447</v>
      </c>
      <c r="H64" s="231">
        <v>253</v>
      </c>
      <c r="I64" s="229">
        <v>282</v>
      </c>
      <c r="J64" s="230">
        <v>2</v>
      </c>
      <c r="K64" s="229"/>
      <c r="L64" s="230">
        <f t="shared" si="18"/>
        <v>537</v>
      </c>
      <c r="M64" s="233">
        <f t="shared" si="19"/>
        <v>0.20484171322160138</v>
      </c>
      <c r="N64" s="231">
        <v>2932</v>
      </c>
      <c r="O64" s="229">
        <v>2973</v>
      </c>
      <c r="P64" s="230">
        <v>18</v>
      </c>
      <c r="Q64" s="229">
        <v>0</v>
      </c>
      <c r="R64" s="230">
        <f t="shared" si="20"/>
        <v>5923</v>
      </c>
      <c r="S64" s="232">
        <f t="shared" si="21"/>
        <v>0.0008200206313480472</v>
      </c>
      <c r="T64" s="231">
        <v>3016</v>
      </c>
      <c r="U64" s="229">
        <v>2923</v>
      </c>
      <c r="V64" s="230">
        <v>5</v>
      </c>
      <c r="W64" s="229"/>
      <c r="X64" s="213">
        <f t="shared" si="22"/>
        <v>5944</v>
      </c>
      <c r="Y64" s="228">
        <f t="shared" si="23"/>
        <v>-0.0035329744279946063</v>
      </c>
    </row>
    <row r="65" spans="1:25" ht="19.5" customHeight="1" thickBot="1">
      <c r="A65" s="234" t="s">
        <v>281</v>
      </c>
      <c r="B65" s="231">
        <v>13906</v>
      </c>
      <c r="C65" s="229">
        <v>12739</v>
      </c>
      <c r="D65" s="230">
        <v>5</v>
      </c>
      <c r="E65" s="229">
        <v>0</v>
      </c>
      <c r="F65" s="230">
        <f t="shared" si="16"/>
        <v>26650</v>
      </c>
      <c r="G65" s="232">
        <f t="shared" si="17"/>
        <v>0.026149011096403996</v>
      </c>
      <c r="H65" s="231">
        <v>8160</v>
      </c>
      <c r="I65" s="229">
        <v>5794</v>
      </c>
      <c r="J65" s="230">
        <v>5</v>
      </c>
      <c r="K65" s="229"/>
      <c r="L65" s="230">
        <f t="shared" si="18"/>
        <v>13959</v>
      </c>
      <c r="M65" s="233">
        <f t="shared" si="19"/>
        <v>0.9091625474604197</v>
      </c>
      <c r="N65" s="231">
        <v>70389</v>
      </c>
      <c r="O65" s="229">
        <v>61304</v>
      </c>
      <c r="P65" s="230">
        <v>31</v>
      </c>
      <c r="Q65" s="229">
        <v>4</v>
      </c>
      <c r="R65" s="230">
        <f t="shared" si="20"/>
        <v>131728</v>
      </c>
      <c r="S65" s="232">
        <f t="shared" si="21"/>
        <v>0.01823732529566361</v>
      </c>
      <c r="T65" s="231">
        <v>33630</v>
      </c>
      <c r="U65" s="229">
        <v>22029</v>
      </c>
      <c r="V65" s="230">
        <v>18</v>
      </c>
      <c r="W65" s="229">
        <v>3</v>
      </c>
      <c r="X65" s="213">
        <f t="shared" si="22"/>
        <v>55680</v>
      </c>
      <c r="Y65" s="228">
        <f t="shared" si="23"/>
        <v>1.3658045977011493</v>
      </c>
    </row>
    <row r="66" spans="1:25" s="220" customFormat="1" ht="19.5" customHeight="1">
      <c r="A66" s="227" t="s">
        <v>58</v>
      </c>
      <c r="B66" s="224">
        <f>SUM(B67:B84)</f>
        <v>145977</v>
      </c>
      <c r="C66" s="223">
        <f>SUM(C67:C84)</f>
        <v>138870</v>
      </c>
      <c r="D66" s="222">
        <f>SUM(D67:D84)</f>
        <v>2048</v>
      </c>
      <c r="E66" s="223">
        <f>SUM(E67:E84)</f>
        <v>2103</v>
      </c>
      <c r="F66" s="222">
        <f t="shared" si="16"/>
        <v>288998</v>
      </c>
      <c r="G66" s="225">
        <f t="shared" si="17"/>
        <v>0.28356517481570587</v>
      </c>
      <c r="H66" s="224">
        <f>SUM(H67:H84)</f>
        <v>139068</v>
      </c>
      <c r="I66" s="223">
        <f>SUM(I67:I84)</f>
        <v>125825</v>
      </c>
      <c r="J66" s="222">
        <f>SUM(J67:J84)</f>
        <v>2671</v>
      </c>
      <c r="K66" s="223">
        <f>SUM(K67:K84)</f>
        <v>2623</v>
      </c>
      <c r="L66" s="222">
        <f t="shared" si="18"/>
        <v>270187</v>
      </c>
      <c r="M66" s="226">
        <f t="shared" si="19"/>
        <v>0.06962215058459509</v>
      </c>
      <c r="N66" s="224">
        <f>SUM(N67:N84)</f>
        <v>1032395</v>
      </c>
      <c r="O66" s="223">
        <f>SUM(O67:O84)</f>
        <v>1007922</v>
      </c>
      <c r="P66" s="222">
        <f>SUM(P67:P84)</f>
        <v>25828</v>
      </c>
      <c r="Q66" s="223">
        <f>SUM(Q67:Q84)</f>
        <v>26867</v>
      </c>
      <c r="R66" s="222">
        <f t="shared" si="20"/>
        <v>2093012</v>
      </c>
      <c r="S66" s="225">
        <f t="shared" si="21"/>
        <v>0.28977089678525053</v>
      </c>
      <c r="T66" s="224">
        <f>SUM(T67:T84)</f>
        <v>867953</v>
      </c>
      <c r="U66" s="223">
        <f>SUM(U67:U84)</f>
        <v>829883</v>
      </c>
      <c r="V66" s="222">
        <f>SUM(V67:V84)</f>
        <v>25604</v>
      </c>
      <c r="W66" s="223">
        <f>SUM(W67:W84)</f>
        <v>25228</v>
      </c>
      <c r="X66" s="222">
        <f t="shared" si="22"/>
        <v>1748668</v>
      </c>
      <c r="Y66" s="221">
        <f t="shared" si="23"/>
        <v>0.19691788263981502</v>
      </c>
    </row>
    <row r="67" spans="1:25" s="204" customFormat="1" ht="19.5" customHeight="1">
      <c r="A67" s="219" t="s">
        <v>332</v>
      </c>
      <c r="B67" s="217">
        <v>31641</v>
      </c>
      <c r="C67" s="214">
        <v>29919</v>
      </c>
      <c r="D67" s="213">
        <v>1111</v>
      </c>
      <c r="E67" s="214">
        <v>1124</v>
      </c>
      <c r="F67" s="213">
        <f t="shared" si="16"/>
        <v>63795</v>
      </c>
      <c r="G67" s="216">
        <f t="shared" si="17"/>
        <v>0.06259572843884026</v>
      </c>
      <c r="H67" s="217">
        <v>30163</v>
      </c>
      <c r="I67" s="214">
        <v>28592</v>
      </c>
      <c r="J67" s="213">
        <v>1135</v>
      </c>
      <c r="K67" s="214">
        <v>996</v>
      </c>
      <c r="L67" s="213">
        <f t="shared" si="18"/>
        <v>60886</v>
      </c>
      <c r="M67" s="218">
        <f t="shared" si="19"/>
        <v>0.04777781427585981</v>
      </c>
      <c r="N67" s="217">
        <v>220242</v>
      </c>
      <c r="O67" s="214">
        <v>211006</v>
      </c>
      <c r="P67" s="213">
        <v>11747</v>
      </c>
      <c r="Q67" s="214">
        <v>11914</v>
      </c>
      <c r="R67" s="213">
        <f t="shared" si="20"/>
        <v>454909</v>
      </c>
      <c r="S67" s="216">
        <f t="shared" si="21"/>
        <v>0.0629807133861065</v>
      </c>
      <c r="T67" s="215">
        <v>192216</v>
      </c>
      <c r="U67" s="214">
        <v>184993</v>
      </c>
      <c r="V67" s="213">
        <v>10623</v>
      </c>
      <c r="W67" s="214">
        <v>10006</v>
      </c>
      <c r="X67" s="213">
        <f t="shared" si="22"/>
        <v>397838</v>
      </c>
      <c r="Y67" s="212">
        <f t="shared" si="23"/>
        <v>0.14345286272301783</v>
      </c>
    </row>
    <row r="68" spans="1:25" s="204" customFormat="1" ht="19.5" customHeight="1">
      <c r="A68" s="219" t="s">
        <v>333</v>
      </c>
      <c r="B68" s="217">
        <v>18858</v>
      </c>
      <c r="C68" s="214">
        <v>17497</v>
      </c>
      <c r="D68" s="213">
        <v>0</v>
      </c>
      <c r="E68" s="214">
        <v>0</v>
      </c>
      <c r="F68" s="213">
        <f t="shared" si="16"/>
        <v>36355</v>
      </c>
      <c r="G68" s="216">
        <f t="shared" si="17"/>
        <v>0.035671568420629164</v>
      </c>
      <c r="H68" s="217">
        <v>17739</v>
      </c>
      <c r="I68" s="214">
        <v>17867</v>
      </c>
      <c r="J68" s="213"/>
      <c r="K68" s="214"/>
      <c r="L68" s="213">
        <f t="shared" si="18"/>
        <v>35606</v>
      </c>
      <c r="M68" s="218">
        <f t="shared" si="19"/>
        <v>0.021035780486434952</v>
      </c>
      <c r="N68" s="217">
        <v>140562</v>
      </c>
      <c r="O68" s="214">
        <v>149967</v>
      </c>
      <c r="P68" s="213">
        <v>54</v>
      </c>
      <c r="Q68" s="214">
        <v>21</v>
      </c>
      <c r="R68" s="213">
        <f t="shared" si="20"/>
        <v>290604</v>
      </c>
      <c r="S68" s="216">
        <f t="shared" si="21"/>
        <v>0.0402332053946088</v>
      </c>
      <c r="T68" s="215">
        <v>117402</v>
      </c>
      <c r="U68" s="214">
        <v>131545</v>
      </c>
      <c r="V68" s="213">
        <v>420</v>
      </c>
      <c r="W68" s="214">
        <v>107</v>
      </c>
      <c r="X68" s="213">
        <f t="shared" si="22"/>
        <v>249474</v>
      </c>
      <c r="Y68" s="212">
        <f t="shared" si="23"/>
        <v>0.16486687991534188</v>
      </c>
    </row>
    <row r="69" spans="1:25" s="204" customFormat="1" ht="19.5" customHeight="1">
      <c r="A69" s="219" t="s">
        <v>334</v>
      </c>
      <c r="B69" s="217">
        <v>16875</v>
      </c>
      <c r="C69" s="214">
        <v>14801</v>
      </c>
      <c r="D69" s="213">
        <v>3</v>
      </c>
      <c r="E69" s="214">
        <v>3</v>
      </c>
      <c r="F69" s="213">
        <f t="shared" si="16"/>
        <v>31682</v>
      </c>
      <c r="G69" s="216">
        <f t="shared" si="17"/>
        <v>0.031086415367965154</v>
      </c>
      <c r="H69" s="217">
        <v>18259</v>
      </c>
      <c r="I69" s="214">
        <v>15676</v>
      </c>
      <c r="J69" s="213">
        <v>544</v>
      </c>
      <c r="K69" s="214">
        <v>548</v>
      </c>
      <c r="L69" s="213">
        <f t="shared" si="18"/>
        <v>35027</v>
      </c>
      <c r="M69" s="218">
        <f t="shared" si="19"/>
        <v>-0.09549775887172751</v>
      </c>
      <c r="N69" s="217">
        <v>112236</v>
      </c>
      <c r="O69" s="214">
        <v>104807</v>
      </c>
      <c r="P69" s="213">
        <v>2833</v>
      </c>
      <c r="Q69" s="214">
        <v>2842</v>
      </c>
      <c r="R69" s="213">
        <f t="shared" si="20"/>
        <v>222718</v>
      </c>
      <c r="S69" s="216">
        <f t="shared" si="21"/>
        <v>0.030834603236970178</v>
      </c>
      <c r="T69" s="215">
        <v>108368</v>
      </c>
      <c r="U69" s="214">
        <v>105148</v>
      </c>
      <c r="V69" s="213">
        <v>3854</v>
      </c>
      <c r="W69" s="214">
        <v>4305</v>
      </c>
      <c r="X69" s="213">
        <f t="shared" si="22"/>
        <v>221675</v>
      </c>
      <c r="Y69" s="212">
        <f t="shared" si="23"/>
        <v>0.004705086274952031</v>
      </c>
    </row>
    <row r="70" spans="1:25" s="204" customFormat="1" ht="19.5" customHeight="1">
      <c r="A70" s="219" t="s">
        <v>335</v>
      </c>
      <c r="B70" s="217">
        <v>10838</v>
      </c>
      <c r="C70" s="214">
        <v>10373</v>
      </c>
      <c r="D70" s="213">
        <v>811</v>
      </c>
      <c r="E70" s="214">
        <v>844</v>
      </c>
      <c r="F70" s="213">
        <f t="shared" si="16"/>
        <v>22866</v>
      </c>
      <c r="G70" s="216">
        <f t="shared" si="17"/>
        <v>0.02243614588106468</v>
      </c>
      <c r="H70" s="217">
        <v>11729</v>
      </c>
      <c r="I70" s="214">
        <v>11009</v>
      </c>
      <c r="J70" s="213">
        <v>855</v>
      </c>
      <c r="K70" s="214">
        <v>842</v>
      </c>
      <c r="L70" s="213">
        <f t="shared" si="18"/>
        <v>24435</v>
      </c>
      <c r="M70" s="218">
        <f t="shared" si="19"/>
        <v>-0.06421117249846531</v>
      </c>
      <c r="N70" s="217">
        <v>75872</v>
      </c>
      <c r="O70" s="214">
        <v>69724</v>
      </c>
      <c r="P70" s="213">
        <v>5436</v>
      </c>
      <c r="Q70" s="214">
        <v>5533</v>
      </c>
      <c r="R70" s="213">
        <f t="shared" si="20"/>
        <v>156565</v>
      </c>
      <c r="S70" s="216">
        <f t="shared" si="21"/>
        <v>0.021675929452474593</v>
      </c>
      <c r="T70" s="215">
        <v>78419</v>
      </c>
      <c r="U70" s="214">
        <v>70845</v>
      </c>
      <c r="V70" s="213">
        <v>5109</v>
      </c>
      <c r="W70" s="214">
        <v>5026</v>
      </c>
      <c r="X70" s="213">
        <f t="shared" si="22"/>
        <v>159399</v>
      </c>
      <c r="Y70" s="212">
        <f t="shared" si="23"/>
        <v>-0.017779283433396742</v>
      </c>
    </row>
    <row r="71" spans="1:25" s="204" customFormat="1" ht="19.5" customHeight="1">
      <c r="A71" s="219" t="s">
        <v>336</v>
      </c>
      <c r="B71" s="217">
        <v>10588</v>
      </c>
      <c r="C71" s="214">
        <v>11740</v>
      </c>
      <c r="D71" s="213">
        <v>0</v>
      </c>
      <c r="E71" s="214">
        <v>0</v>
      </c>
      <c r="F71" s="213">
        <f>SUM(B71:E71)</f>
        <v>22328</v>
      </c>
      <c r="G71" s="216">
        <f>F71/$F$9</f>
        <v>0.02190825965330238</v>
      </c>
      <c r="H71" s="217">
        <v>7829</v>
      </c>
      <c r="I71" s="214">
        <v>7753</v>
      </c>
      <c r="J71" s="213"/>
      <c r="K71" s="214"/>
      <c r="L71" s="213">
        <f>SUM(H71:K71)</f>
        <v>15582</v>
      </c>
      <c r="M71" s="218">
        <f>IF(ISERROR(F71/L71-1),"         /0",(F71/L71-1))</f>
        <v>0.432935438326274</v>
      </c>
      <c r="N71" s="217">
        <v>73905</v>
      </c>
      <c r="O71" s="214">
        <v>74411</v>
      </c>
      <c r="P71" s="213">
        <v>3245</v>
      </c>
      <c r="Q71" s="214">
        <v>3728</v>
      </c>
      <c r="R71" s="213">
        <f>SUM(N71:Q71)</f>
        <v>155289</v>
      </c>
      <c r="S71" s="216">
        <f>R71/$R$9</f>
        <v>0.021499271285059414</v>
      </c>
      <c r="T71" s="215">
        <v>43056</v>
      </c>
      <c r="U71" s="214">
        <v>38422</v>
      </c>
      <c r="V71" s="213">
        <v>954</v>
      </c>
      <c r="W71" s="214">
        <v>1164</v>
      </c>
      <c r="X71" s="213">
        <f>SUM(T71:W71)</f>
        <v>83596</v>
      </c>
      <c r="Y71" s="212">
        <f>IF(ISERROR(R71/X71-1),"         /0",(R71/X71-1))</f>
        <v>0.8576128044404039</v>
      </c>
    </row>
    <row r="72" spans="1:25" s="204" customFormat="1" ht="19.5" customHeight="1">
      <c r="A72" s="219" t="s">
        <v>337</v>
      </c>
      <c r="B72" s="217">
        <v>4724</v>
      </c>
      <c r="C72" s="214">
        <v>5148</v>
      </c>
      <c r="D72" s="213">
        <v>0</v>
      </c>
      <c r="E72" s="214">
        <v>0</v>
      </c>
      <c r="F72" s="213">
        <f t="shared" si="16"/>
        <v>9872</v>
      </c>
      <c r="G72" s="216">
        <f t="shared" si="17"/>
        <v>0.00968641791908819</v>
      </c>
      <c r="H72" s="217">
        <v>4420</v>
      </c>
      <c r="I72" s="214">
        <v>4753</v>
      </c>
      <c r="J72" s="213"/>
      <c r="K72" s="214"/>
      <c r="L72" s="213">
        <f t="shared" si="18"/>
        <v>9173</v>
      </c>
      <c r="M72" s="218">
        <f t="shared" si="19"/>
        <v>0.07620189687125256</v>
      </c>
      <c r="N72" s="217">
        <v>39596</v>
      </c>
      <c r="O72" s="214">
        <v>42492</v>
      </c>
      <c r="P72" s="213">
        <v>368</v>
      </c>
      <c r="Q72" s="214">
        <v>337</v>
      </c>
      <c r="R72" s="213">
        <f t="shared" si="20"/>
        <v>82793</v>
      </c>
      <c r="S72" s="216">
        <f t="shared" si="21"/>
        <v>0.011462429196555608</v>
      </c>
      <c r="T72" s="215">
        <v>33948</v>
      </c>
      <c r="U72" s="214">
        <v>36133</v>
      </c>
      <c r="V72" s="213"/>
      <c r="W72" s="214"/>
      <c r="X72" s="213">
        <f t="shared" si="22"/>
        <v>70081</v>
      </c>
      <c r="Y72" s="212">
        <f t="shared" si="23"/>
        <v>0.18139010573479264</v>
      </c>
    </row>
    <row r="73" spans="1:25" s="204" customFormat="1" ht="19.5" customHeight="1">
      <c r="A73" s="219" t="s">
        <v>338</v>
      </c>
      <c r="B73" s="217">
        <v>4003</v>
      </c>
      <c r="C73" s="214">
        <v>3779</v>
      </c>
      <c r="D73" s="213">
        <v>0</v>
      </c>
      <c r="E73" s="214">
        <v>0</v>
      </c>
      <c r="F73" s="213">
        <f aca="true" t="shared" si="32" ref="F73:F79">SUM(B73:E73)</f>
        <v>7782</v>
      </c>
      <c r="G73" s="216">
        <f aca="true" t="shared" si="33" ref="G73:G79">F73/$F$9</f>
        <v>0.007635707480383336</v>
      </c>
      <c r="H73" s="217">
        <v>4542</v>
      </c>
      <c r="I73" s="214">
        <v>4215</v>
      </c>
      <c r="J73" s="213"/>
      <c r="K73" s="214"/>
      <c r="L73" s="213">
        <f aca="true" t="shared" si="34" ref="L73:L79">SUM(H73:K73)</f>
        <v>8757</v>
      </c>
      <c r="M73" s="218">
        <f aca="true" t="shared" si="35" ref="M73:M79">IF(ISERROR(F73/L73-1),"         /0",(F73/L73-1))</f>
        <v>-0.1113394998287085</v>
      </c>
      <c r="N73" s="217">
        <v>29642</v>
      </c>
      <c r="O73" s="214">
        <v>29229</v>
      </c>
      <c r="P73" s="213">
        <v>1</v>
      </c>
      <c r="Q73" s="214">
        <v>0</v>
      </c>
      <c r="R73" s="213">
        <f aca="true" t="shared" si="36" ref="R73:R79">SUM(N73:Q73)</f>
        <v>58872</v>
      </c>
      <c r="S73" s="216">
        <f aca="true" t="shared" si="37" ref="S73:S79">R73/$R$9</f>
        <v>0.008150642344879661</v>
      </c>
      <c r="T73" s="215">
        <v>36561</v>
      </c>
      <c r="U73" s="214">
        <v>34831</v>
      </c>
      <c r="V73" s="213"/>
      <c r="W73" s="214">
        <v>0</v>
      </c>
      <c r="X73" s="213">
        <f aca="true" t="shared" si="38" ref="X73:X79">SUM(T73:W73)</f>
        <v>71392</v>
      </c>
      <c r="Y73" s="212">
        <f aca="true" t="shared" si="39" ref="Y73:Y79">IF(ISERROR(R73/X73-1),"         /0",(R73/X73-1))</f>
        <v>-0.1753697893321381</v>
      </c>
    </row>
    <row r="74" spans="1:25" s="204" customFormat="1" ht="19.5" customHeight="1">
      <c r="A74" s="219" t="s">
        <v>339</v>
      </c>
      <c r="B74" s="217">
        <v>3931</v>
      </c>
      <c r="C74" s="214">
        <v>3310</v>
      </c>
      <c r="D74" s="213">
        <v>0</v>
      </c>
      <c r="E74" s="214">
        <v>0</v>
      </c>
      <c r="F74" s="213">
        <f t="shared" si="32"/>
        <v>7241</v>
      </c>
      <c r="G74" s="216">
        <f t="shared" si="33"/>
        <v>0.0071048776491205</v>
      </c>
      <c r="H74" s="217">
        <v>4466</v>
      </c>
      <c r="I74" s="214">
        <v>3787</v>
      </c>
      <c r="J74" s="213"/>
      <c r="K74" s="214"/>
      <c r="L74" s="213">
        <f t="shared" si="34"/>
        <v>8253</v>
      </c>
      <c r="M74" s="218">
        <f t="shared" si="35"/>
        <v>-0.12262207682055015</v>
      </c>
      <c r="N74" s="217">
        <v>32933</v>
      </c>
      <c r="O74" s="214">
        <v>29001</v>
      </c>
      <c r="P74" s="213">
        <v>5</v>
      </c>
      <c r="Q74" s="214">
        <v>5</v>
      </c>
      <c r="R74" s="213">
        <f t="shared" si="36"/>
        <v>61944</v>
      </c>
      <c r="S74" s="216">
        <f t="shared" si="37"/>
        <v>0.008575951036336895</v>
      </c>
      <c r="T74" s="215">
        <v>33649</v>
      </c>
      <c r="U74" s="214">
        <v>31025</v>
      </c>
      <c r="V74" s="213"/>
      <c r="W74" s="214">
        <v>0</v>
      </c>
      <c r="X74" s="213">
        <f t="shared" si="38"/>
        <v>64674</v>
      </c>
      <c r="Y74" s="212">
        <f t="shared" si="39"/>
        <v>-0.04221170795064477</v>
      </c>
    </row>
    <row r="75" spans="1:25" s="204" customFormat="1" ht="19.5" customHeight="1">
      <c r="A75" s="219" t="s">
        <v>340</v>
      </c>
      <c r="B75" s="217">
        <v>3608</v>
      </c>
      <c r="C75" s="214">
        <v>3144</v>
      </c>
      <c r="D75" s="213">
        <v>0</v>
      </c>
      <c r="E75" s="214">
        <v>0</v>
      </c>
      <c r="F75" s="213">
        <f t="shared" si="32"/>
        <v>6752</v>
      </c>
      <c r="G75" s="216">
        <f t="shared" si="33"/>
        <v>0.006625070278533575</v>
      </c>
      <c r="H75" s="217">
        <v>4288</v>
      </c>
      <c r="I75" s="214">
        <v>3436</v>
      </c>
      <c r="J75" s="213"/>
      <c r="K75" s="214"/>
      <c r="L75" s="213">
        <f t="shared" si="34"/>
        <v>7724</v>
      </c>
      <c r="M75" s="218">
        <f t="shared" si="35"/>
        <v>-0.12584153288451583</v>
      </c>
      <c r="N75" s="217">
        <v>26626</v>
      </c>
      <c r="O75" s="214">
        <v>24051</v>
      </c>
      <c r="P75" s="213">
        <v>842</v>
      </c>
      <c r="Q75" s="214">
        <v>823</v>
      </c>
      <c r="R75" s="213">
        <f t="shared" si="36"/>
        <v>52342</v>
      </c>
      <c r="S75" s="216">
        <f t="shared" si="37"/>
        <v>0.007246584481853703</v>
      </c>
      <c r="T75" s="215">
        <v>28836</v>
      </c>
      <c r="U75" s="214">
        <v>25402</v>
      </c>
      <c r="V75" s="213">
        <v>716</v>
      </c>
      <c r="W75" s="214">
        <v>645</v>
      </c>
      <c r="X75" s="213">
        <f t="shared" si="38"/>
        <v>55599</v>
      </c>
      <c r="Y75" s="212">
        <f t="shared" si="39"/>
        <v>-0.058580190291192324</v>
      </c>
    </row>
    <row r="76" spans="1:25" s="204" customFormat="1" ht="19.5" customHeight="1">
      <c r="A76" s="219" t="s">
        <v>341</v>
      </c>
      <c r="B76" s="217">
        <v>3629</v>
      </c>
      <c r="C76" s="214">
        <v>2836</v>
      </c>
      <c r="D76" s="213">
        <v>0</v>
      </c>
      <c r="E76" s="214">
        <v>0</v>
      </c>
      <c r="F76" s="213">
        <f t="shared" si="32"/>
        <v>6465</v>
      </c>
      <c r="G76" s="216">
        <f t="shared" si="33"/>
        <v>0.006343465543649224</v>
      </c>
      <c r="H76" s="217">
        <v>1487</v>
      </c>
      <c r="I76" s="214">
        <v>1329</v>
      </c>
      <c r="J76" s="213"/>
      <c r="K76" s="214"/>
      <c r="L76" s="213">
        <f t="shared" si="34"/>
        <v>2816</v>
      </c>
      <c r="M76" s="218">
        <f t="shared" si="35"/>
        <v>1.2958096590909092</v>
      </c>
      <c r="N76" s="217">
        <v>19320</v>
      </c>
      <c r="O76" s="214">
        <v>18569</v>
      </c>
      <c r="P76" s="213">
        <v>5</v>
      </c>
      <c r="Q76" s="214">
        <v>8</v>
      </c>
      <c r="R76" s="213">
        <f t="shared" si="36"/>
        <v>37902</v>
      </c>
      <c r="S76" s="216">
        <f t="shared" si="37"/>
        <v>0.005247412117061233</v>
      </c>
      <c r="T76" s="215">
        <v>9634</v>
      </c>
      <c r="U76" s="214">
        <v>8944</v>
      </c>
      <c r="V76" s="213"/>
      <c r="W76" s="214">
        <v>0</v>
      </c>
      <c r="X76" s="213">
        <f t="shared" si="38"/>
        <v>18578</v>
      </c>
      <c r="Y76" s="212">
        <f t="shared" si="39"/>
        <v>1.040155022069114</v>
      </c>
    </row>
    <row r="77" spans="1:25" s="204" customFormat="1" ht="19.5" customHeight="1">
      <c r="A77" s="219" t="s">
        <v>342</v>
      </c>
      <c r="B77" s="217">
        <v>2240</v>
      </c>
      <c r="C77" s="214">
        <v>2805</v>
      </c>
      <c r="D77" s="213">
        <v>0</v>
      </c>
      <c r="E77" s="214">
        <v>0</v>
      </c>
      <c r="F77" s="213">
        <f t="shared" si="32"/>
        <v>5045</v>
      </c>
      <c r="G77" s="216">
        <f t="shared" si="33"/>
        <v>0.004950159886730137</v>
      </c>
      <c r="H77" s="217">
        <v>2388</v>
      </c>
      <c r="I77" s="214">
        <v>2769</v>
      </c>
      <c r="J77" s="213"/>
      <c r="K77" s="214">
        <v>8</v>
      </c>
      <c r="L77" s="213">
        <f t="shared" si="34"/>
        <v>5165</v>
      </c>
      <c r="M77" s="218">
        <f t="shared" si="35"/>
        <v>-0.023233301064859657</v>
      </c>
      <c r="N77" s="217">
        <v>15097</v>
      </c>
      <c r="O77" s="214">
        <v>17002</v>
      </c>
      <c r="P77" s="213">
        <v>152</v>
      </c>
      <c r="Q77" s="214">
        <v>231</v>
      </c>
      <c r="R77" s="213">
        <f t="shared" si="36"/>
        <v>32482</v>
      </c>
      <c r="S77" s="216">
        <f t="shared" si="37"/>
        <v>0.004497030246065722</v>
      </c>
      <c r="T77" s="215">
        <v>13804</v>
      </c>
      <c r="U77" s="214">
        <v>15003</v>
      </c>
      <c r="V77" s="213">
        <v>209</v>
      </c>
      <c r="W77" s="214">
        <v>324</v>
      </c>
      <c r="X77" s="213">
        <f t="shared" si="38"/>
        <v>29340</v>
      </c>
      <c r="Y77" s="212">
        <f t="shared" si="39"/>
        <v>0.10708929788684385</v>
      </c>
    </row>
    <row r="78" spans="1:25" s="204" customFormat="1" ht="19.5" customHeight="1">
      <c r="A78" s="219" t="s">
        <v>343</v>
      </c>
      <c r="B78" s="217">
        <v>2408</v>
      </c>
      <c r="C78" s="214">
        <v>2366</v>
      </c>
      <c r="D78" s="213">
        <v>0</v>
      </c>
      <c r="E78" s="214">
        <v>0</v>
      </c>
      <c r="F78" s="213">
        <f t="shared" si="32"/>
        <v>4774</v>
      </c>
      <c r="G78" s="216">
        <f t="shared" si="33"/>
        <v>0.004684254370515298</v>
      </c>
      <c r="H78" s="217">
        <v>2169</v>
      </c>
      <c r="I78" s="214">
        <v>2229</v>
      </c>
      <c r="J78" s="213"/>
      <c r="K78" s="214"/>
      <c r="L78" s="213">
        <f t="shared" si="34"/>
        <v>4398</v>
      </c>
      <c r="M78" s="218">
        <f t="shared" si="35"/>
        <v>0.08549340609367895</v>
      </c>
      <c r="N78" s="217">
        <v>14392</v>
      </c>
      <c r="O78" s="214">
        <v>14619</v>
      </c>
      <c r="P78" s="213"/>
      <c r="Q78" s="214">
        <v>3</v>
      </c>
      <c r="R78" s="213">
        <f t="shared" si="36"/>
        <v>29014</v>
      </c>
      <c r="S78" s="216">
        <f t="shared" si="37"/>
        <v>0.004016896606100328</v>
      </c>
      <c r="T78" s="215">
        <v>13816</v>
      </c>
      <c r="U78" s="214">
        <v>14248</v>
      </c>
      <c r="V78" s="213">
        <v>73</v>
      </c>
      <c r="W78" s="214">
        <v>32</v>
      </c>
      <c r="X78" s="213">
        <f t="shared" si="38"/>
        <v>28169</v>
      </c>
      <c r="Y78" s="212">
        <f t="shared" si="39"/>
        <v>0.02999751499875747</v>
      </c>
    </row>
    <row r="79" spans="1:25" s="204" customFormat="1" ht="19.5" customHeight="1">
      <c r="A79" s="219" t="s">
        <v>344</v>
      </c>
      <c r="B79" s="217">
        <v>2003</v>
      </c>
      <c r="C79" s="214">
        <v>2604</v>
      </c>
      <c r="D79" s="213">
        <v>0</v>
      </c>
      <c r="E79" s="214">
        <v>0</v>
      </c>
      <c r="F79" s="213">
        <f t="shared" si="32"/>
        <v>4607</v>
      </c>
      <c r="G79" s="216">
        <f t="shared" si="33"/>
        <v>0.004520393775652278</v>
      </c>
      <c r="H79" s="217">
        <v>1633</v>
      </c>
      <c r="I79" s="214">
        <v>2287</v>
      </c>
      <c r="J79" s="213"/>
      <c r="K79" s="214"/>
      <c r="L79" s="213">
        <f t="shared" si="34"/>
        <v>3920</v>
      </c>
      <c r="M79" s="218">
        <f t="shared" si="35"/>
        <v>0.1752551020408164</v>
      </c>
      <c r="N79" s="217">
        <v>13278</v>
      </c>
      <c r="O79" s="214">
        <v>19568</v>
      </c>
      <c r="P79" s="213"/>
      <c r="Q79" s="214"/>
      <c r="R79" s="213">
        <f t="shared" si="36"/>
        <v>32846</v>
      </c>
      <c r="S79" s="216">
        <f t="shared" si="37"/>
        <v>0.004547424895704534</v>
      </c>
      <c r="T79" s="215">
        <v>11515</v>
      </c>
      <c r="U79" s="214">
        <v>16430</v>
      </c>
      <c r="V79" s="213">
        <v>20</v>
      </c>
      <c r="W79" s="214"/>
      <c r="X79" s="213">
        <f t="shared" si="38"/>
        <v>27965</v>
      </c>
      <c r="Y79" s="212">
        <f t="shared" si="39"/>
        <v>0.1745396030752726</v>
      </c>
    </row>
    <row r="80" spans="1:25" s="204" customFormat="1" ht="19.5" customHeight="1">
      <c r="A80" s="219" t="s">
        <v>345</v>
      </c>
      <c r="B80" s="217">
        <v>1900</v>
      </c>
      <c r="C80" s="214">
        <v>1786</v>
      </c>
      <c r="D80" s="213">
        <v>0</v>
      </c>
      <c r="E80" s="214">
        <v>0</v>
      </c>
      <c r="F80" s="213">
        <f t="shared" si="16"/>
        <v>3686</v>
      </c>
      <c r="G80" s="216">
        <f t="shared" si="17"/>
        <v>0.0036167075009885604</v>
      </c>
      <c r="H80" s="217">
        <v>1799</v>
      </c>
      <c r="I80" s="214">
        <v>1639</v>
      </c>
      <c r="J80" s="213"/>
      <c r="K80" s="214"/>
      <c r="L80" s="213">
        <f t="shared" si="18"/>
        <v>3438</v>
      </c>
      <c r="M80" s="218">
        <f t="shared" si="19"/>
        <v>0.07213496218731819</v>
      </c>
      <c r="N80" s="217">
        <v>13591</v>
      </c>
      <c r="O80" s="214">
        <v>13710</v>
      </c>
      <c r="P80" s="213"/>
      <c r="Q80" s="214"/>
      <c r="R80" s="213">
        <f t="shared" si="20"/>
        <v>27301</v>
      </c>
      <c r="S80" s="216">
        <f t="shared" si="21"/>
        <v>0.0037797371697506394</v>
      </c>
      <c r="T80" s="215">
        <v>13261</v>
      </c>
      <c r="U80" s="214">
        <v>12713</v>
      </c>
      <c r="V80" s="213"/>
      <c r="W80" s="214"/>
      <c r="X80" s="213">
        <f t="shared" si="22"/>
        <v>25974</v>
      </c>
      <c r="Y80" s="212">
        <f t="shared" si="23"/>
        <v>0.051089551089551044</v>
      </c>
    </row>
    <row r="81" spans="1:25" s="204" customFormat="1" ht="19.5" customHeight="1">
      <c r="A81" s="219" t="s">
        <v>346</v>
      </c>
      <c r="B81" s="217">
        <v>1798</v>
      </c>
      <c r="C81" s="214">
        <v>1490</v>
      </c>
      <c r="D81" s="213">
        <v>0</v>
      </c>
      <c r="E81" s="214">
        <v>0</v>
      </c>
      <c r="F81" s="213">
        <f t="shared" si="16"/>
        <v>3288</v>
      </c>
      <c r="G81" s="216">
        <f t="shared" si="17"/>
        <v>0.003226189436584478</v>
      </c>
      <c r="H81" s="217">
        <v>3261</v>
      </c>
      <c r="I81" s="214">
        <v>2673</v>
      </c>
      <c r="J81" s="213"/>
      <c r="K81" s="214"/>
      <c r="L81" s="213">
        <f t="shared" si="18"/>
        <v>5934</v>
      </c>
      <c r="M81" s="218">
        <f t="shared" si="19"/>
        <v>-0.4459049544994944</v>
      </c>
      <c r="N81" s="217">
        <v>25012</v>
      </c>
      <c r="O81" s="214">
        <v>20629</v>
      </c>
      <c r="P81" s="213"/>
      <c r="Q81" s="214"/>
      <c r="R81" s="213">
        <f t="shared" si="20"/>
        <v>45641</v>
      </c>
      <c r="S81" s="216">
        <f t="shared" si="21"/>
        <v>0.006318852209244677</v>
      </c>
      <c r="T81" s="215">
        <v>25732</v>
      </c>
      <c r="U81" s="214">
        <v>20959</v>
      </c>
      <c r="V81" s="213"/>
      <c r="W81" s="214"/>
      <c r="X81" s="213">
        <f t="shared" si="22"/>
        <v>46691</v>
      </c>
      <c r="Y81" s="212">
        <f t="shared" si="23"/>
        <v>-0.022488273971429162</v>
      </c>
    </row>
    <row r="82" spans="1:25" s="204" customFormat="1" ht="19.5" customHeight="1">
      <c r="A82" s="219" t="s">
        <v>347</v>
      </c>
      <c r="B82" s="217">
        <v>1460</v>
      </c>
      <c r="C82" s="214">
        <v>1051</v>
      </c>
      <c r="D82" s="213">
        <v>0</v>
      </c>
      <c r="E82" s="214">
        <v>0</v>
      </c>
      <c r="F82" s="213">
        <f t="shared" si="16"/>
        <v>2511</v>
      </c>
      <c r="G82" s="216">
        <f t="shared" si="17"/>
        <v>0.002463796129946358</v>
      </c>
      <c r="H82" s="217">
        <v>1873</v>
      </c>
      <c r="I82" s="214">
        <v>1370</v>
      </c>
      <c r="J82" s="213"/>
      <c r="K82" s="214"/>
      <c r="L82" s="213">
        <f t="shared" si="18"/>
        <v>3243</v>
      </c>
      <c r="M82" s="218">
        <f t="shared" si="19"/>
        <v>-0.22571692876965777</v>
      </c>
      <c r="N82" s="217">
        <v>10904</v>
      </c>
      <c r="O82" s="214">
        <v>10199</v>
      </c>
      <c r="P82" s="213"/>
      <c r="Q82" s="214"/>
      <c r="R82" s="213">
        <f t="shared" si="20"/>
        <v>21103</v>
      </c>
      <c r="S82" s="216">
        <f t="shared" si="21"/>
        <v>0.0029216436574941483</v>
      </c>
      <c r="T82" s="215">
        <v>9912</v>
      </c>
      <c r="U82" s="214">
        <v>9016</v>
      </c>
      <c r="V82" s="213"/>
      <c r="W82" s="214"/>
      <c r="X82" s="213">
        <f t="shared" si="22"/>
        <v>18928</v>
      </c>
      <c r="Y82" s="212">
        <f t="shared" si="23"/>
        <v>0.1149091293322062</v>
      </c>
    </row>
    <row r="83" spans="1:25" s="204" customFormat="1" ht="19.5" customHeight="1">
      <c r="A83" s="219" t="s">
        <v>348</v>
      </c>
      <c r="B83" s="217">
        <v>265</v>
      </c>
      <c r="C83" s="214">
        <v>310</v>
      </c>
      <c r="D83" s="213">
        <v>0</v>
      </c>
      <c r="E83" s="214">
        <v>0</v>
      </c>
      <c r="F83" s="213">
        <f t="shared" si="16"/>
        <v>575</v>
      </c>
      <c r="G83" s="216">
        <f t="shared" si="17"/>
        <v>0.0005641906709355458</v>
      </c>
      <c r="H83" s="217">
        <v>201</v>
      </c>
      <c r="I83" s="214">
        <v>169</v>
      </c>
      <c r="J83" s="213"/>
      <c r="K83" s="214"/>
      <c r="L83" s="213">
        <f t="shared" si="18"/>
        <v>370</v>
      </c>
      <c r="M83" s="218">
        <f t="shared" si="19"/>
        <v>0.554054054054054</v>
      </c>
      <c r="N83" s="217">
        <v>1970</v>
      </c>
      <c r="O83" s="214">
        <v>1824</v>
      </c>
      <c r="P83" s="213">
        <v>16</v>
      </c>
      <c r="Q83" s="214">
        <v>13</v>
      </c>
      <c r="R83" s="213">
        <f t="shared" si="20"/>
        <v>3823</v>
      </c>
      <c r="S83" s="216">
        <f t="shared" si="21"/>
        <v>0.0005292822680472032</v>
      </c>
      <c r="T83" s="215">
        <v>1453</v>
      </c>
      <c r="U83" s="214">
        <v>1345</v>
      </c>
      <c r="V83" s="213"/>
      <c r="W83" s="214">
        <v>9</v>
      </c>
      <c r="X83" s="213">
        <f t="shared" si="22"/>
        <v>2807</v>
      </c>
      <c r="Y83" s="212">
        <f t="shared" si="23"/>
        <v>0.3619522622016387</v>
      </c>
    </row>
    <row r="84" spans="1:25" s="204" customFormat="1" ht="19.5" customHeight="1" thickBot="1">
      <c r="A84" s="219" t="s">
        <v>281</v>
      </c>
      <c r="B84" s="217">
        <v>25208</v>
      </c>
      <c r="C84" s="214">
        <v>23911</v>
      </c>
      <c r="D84" s="213">
        <v>123</v>
      </c>
      <c r="E84" s="214">
        <v>132</v>
      </c>
      <c r="F84" s="213">
        <f t="shared" si="16"/>
        <v>49374</v>
      </c>
      <c r="G84" s="216">
        <f t="shared" si="17"/>
        <v>0.04844582641177677</v>
      </c>
      <c r="H84" s="217">
        <v>20822</v>
      </c>
      <c r="I84" s="214">
        <v>14272</v>
      </c>
      <c r="J84" s="213">
        <v>137</v>
      </c>
      <c r="K84" s="214">
        <v>229</v>
      </c>
      <c r="L84" s="213">
        <f t="shared" si="18"/>
        <v>35460</v>
      </c>
      <c r="M84" s="218">
        <f t="shared" si="19"/>
        <v>0.3923857868020304</v>
      </c>
      <c r="N84" s="217">
        <v>167217</v>
      </c>
      <c r="O84" s="214">
        <v>157114</v>
      </c>
      <c r="P84" s="213">
        <v>1124</v>
      </c>
      <c r="Q84" s="214">
        <v>1409</v>
      </c>
      <c r="R84" s="213">
        <f t="shared" si="20"/>
        <v>326864</v>
      </c>
      <c r="S84" s="216">
        <f t="shared" si="21"/>
        <v>0.0452532878009367</v>
      </c>
      <c r="T84" s="215">
        <v>96371</v>
      </c>
      <c r="U84" s="214">
        <v>72881</v>
      </c>
      <c r="V84" s="213">
        <v>3626</v>
      </c>
      <c r="W84" s="214">
        <v>3610</v>
      </c>
      <c r="X84" s="213">
        <f t="shared" si="22"/>
        <v>176488</v>
      </c>
      <c r="Y84" s="212">
        <f t="shared" si="23"/>
        <v>0.8520465980689906</v>
      </c>
    </row>
    <row r="85" spans="1:25" s="220" customFormat="1" ht="19.5" customHeight="1">
      <c r="A85" s="227" t="s">
        <v>57</v>
      </c>
      <c r="B85" s="224">
        <f>SUM(B86:B92)</f>
        <v>11955</v>
      </c>
      <c r="C85" s="223">
        <f>SUM(C86:C92)</f>
        <v>10821</v>
      </c>
      <c r="D85" s="222">
        <f>SUM(D86:D92)</f>
        <v>20</v>
      </c>
      <c r="E85" s="223">
        <f>SUM(E86:E92)</f>
        <v>32</v>
      </c>
      <c r="F85" s="222">
        <f t="shared" si="16"/>
        <v>22828</v>
      </c>
      <c r="G85" s="225">
        <f t="shared" si="17"/>
        <v>0.022398860236724594</v>
      </c>
      <c r="H85" s="224">
        <f>SUM(H86:H92)</f>
        <v>12030</v>
      </c>
      <c r="I85" s="223">
        <f>SUM(I86:I92)</f>
        <v>10228</v>
      </c>
      <c r="J85" s="222">
        <f>SUM(J86:J92)</f>
        <v>45</v>
      </c>
      <c r="K85" s="223">
        <f>SUM(K86:K92)</f>
        <v>31</v>
      </c>
      <c r="L85" s="222">
        <f t="shared" si="18"/>
        <v>22334</v>
      </c>
      <c r="M85" s="226">
        <f t="shared" si="19"/>
        <v>0.022118742724097862</v>
      </c>
      <c r="N85" s="224">
        <f>SUM(N86:N92)</f>
        <v>85455</v>
      </c>
      <c r="O85" s="223">
        <f>SUM(O86:O92)</f>
        <v>86000</v>
      </c>
      <c r="P85" s="222">
        <f>SUM(P86:P92)</f>
        <v>427</v>
      </c>
      <c r="Q85" s="223">
        <f>SUM(Q86:Q92)</f>
        <v>561</v>
      </c>
      <c r="R85" s="222">
        <f t="shared" si="20"/>
        <v>172443</v>
      </c>
      <c r="S85" s="225">
        <f t="shared" si="21"/>
        <v>0.023874188372708306</v>
      </c>
      <c r="T85" s="224">
        <f>SUM(T86:T92)</f>
        <v>67984</v>
      </c>
      <c r="U85" s="223">
        <f>SUM(U86:U92)</f>
        <v>69343</v>
      </c>
      <c r="V85" s="222">
        <f>SUM(V86:V92)</f>
        <v>1068</v>
      </c>
      <c r="W85" s="223">
        <f>SUM(W86:W92)</f>
        <v>819</v>
      </c>
      <c r="X85" s="222">
        <f t="shared" si="22"/>
        <v>139214</v>
      </c>
      <c r="Y85" s="221">
        <f t="shared" si="23"/>
        <v>0.23869007427413913</v>
      </c>
    </row>
    <row r="86" spans="1:25" ht="19.5" customHeight="1">
      <c r="A86" s="219" t="s">
        <v>349</v>
      </c>
      <c r="B86" s="217">
        <v>4169</v>
      </c>
      <c r="C86" s="214">
        <v>3759</v>
      </c>
      <c r="D86" s="213">
        <v>0</v>
      </c>
      <c r="E86" s="214">
        <v>0</v>
      </c>
      <c r="F86" s="213">
        <f t="shared" si="16"/>
        <v>7928</v>
      </c>
      <c r="G86" s="216">
        <f t="shared" si="17"/>
        <v>0.007778962850742622</v>
      </c>
      <c r="H86" s="217">
        <v>3844</v>
      </c>
      <c r="I86" s="214">
        <v>3161</v>
      </c>
      <c r="J86" s="213"/>
      <c r="K86" s="214"/>
      <c r="L86" s="213">
        <f t="shared" si="18"/>
        <v>7005</v>
      </c>
      <c r="M86" s="218">
        <f t="shared" si="19"/>
        <v>0.13176302640970738</v>
      </c>
      <c r="N86" s="217">
        <v>29271</v>
      </c>
      <c r="O86" s="214">
        <v>28958</v>
      </c>
      <c r="P86" s="213">
        <v>27</v>
      </c>
      <c r="Q86" s="214">
        <v>7</v>
      </c>
      <c r="R86" s="213">
        <f t="shared" si="20"/>
        <v>58263</v>
      </c>
      <c r="S86" s="216">
        <f t="shared" si="21"/>
        <v>0.008066328219522417</v>
      </c>
      <c r="T86" s="215">
        <v>15249</v>
      </c>
      <c r="U86" s="214">
        <v>16938</v>
      </c>
      <c r="V86" s="213">
        <v>7</v>
      </c>
      <c r="W86" s="214">
        <v>10</v>
      </c>
      <c r="X86" s="213">
        <f t="shared" si="22"/>
        <v>32204</v>
      </c>
      <c r="Y86" s="212">
        <f t="shared" si="23"/>
        <v>0.8091851943857906</v>
      </c>
    </row>
    <row r="87" spans="1:25" ht="19.5" customHeight="1">
      <c r="A87" s="219" t="s">
        <v>350</v>
      </c>
      <c r="B87" s="217">
        <v>2196</v>
      </c>
      <c r="C87" s="214">
        <v>2514</v>
      </c>
      <c r="D87" s="213">
        <v>3</v>
      </c>
      <c r="E87" s="214">
        <v>2</v>
      </c>
      <c r="F87" s="213">
        <f>SUM(B87:E87)</f>
        <v>4715</v>
      </c>
      <c r="G87" s="216">
        <f>F87/$F$9</f>
        <v>0.004626363501671477</v>
      </c>
      <c r="H87" s="217">
        <v>2691</v>
      </c>
      <c r="I87" s="214">
        <v>2471</v>
      </c>
      <c r="J87" s="213"/>
      <c r="K87" s="214">
        <v>0</v>
      </c>
      <c r="L87" s="213">
        <f t="shared" si="18"/>
        <v>5162</v>
      </c>
      <c r="M87" s="218">
        <f>IF(ISERROR(F87/L87-1),"         /0",(F87/L87-1))</f>
        <v>-0.08659434327779936</v>
      </c>
      <c r="N87" s="217">
        <v>17314</v>
      </c>
      <c r="O87" s="214">
        <v>18034</v>
      </c>
      <c r="P87" s="213">
        <v>146</v>
      </c>
      <c r="Q87" s="214">
        <v>247</v>
      </c>
      <c r="R87" s="213">
        <f>SUM(N87:Q87)</f>
        <v>35741</v>
      </c>
      <c r="S87" s="216">
        <f>R87/$R$9</f>
        <v>0.004948228496540698</v>
      </c>
      <c r="T87" s="215">
        <v>16307</v>
      </c>
      <c r="U87" s="214">
        <v>16300</v>
      </c>
      <c r="V87" s="213">
        <v>714</v>
      </c>
      <c r="W87" s="214">
        <v>495</v>
      </c>
      <c r="X87" s="213">
        <f>SUM(T87:W87)</f>
        <v>33816</v>
      </c>
      <c r="Y87" s="212">
        <f>IF(ISERROR(R87/X87-1),"         /0",(R87/X87-1))</f>
        <v>0.056925715637567986</v>
      </c>
    </row>
    <row r="88" spans="1:25" ht="19.5" customHeight="1">
      <c r="A88" s="219" t="s">
        <v>351</v>
      </c>
      <c r="B88" s="217">
        <v>1614</v>
      </c>
      <c r="C88" s="214">
        <v>1468</v>
      </c>
      <c r="D88" s="213">
        <v>0</v>
      </c>
      <c r="E88" s="214">
        <v>0</v>
      </c>
      <c r="F88" s="213">
        <f>SUM(B88:E88)</f>
        <v>3082</v>
      </c>
      <c r="G88" s="216">
        <f>F88/$F$9</f>
        <v>0.003024061996214526</v>
      </c>
      <c r="H88" s="217">
        <v>1652</v>
      </c>
      <c r="I88" s="214">
        <v>1346</v>
      </c>
      <c r="J88" s="213"/>
      <c r="K88" s="214">
        <v>0</v>
      </c>
      <c r="L88" s="213">
        <f t="shared" si="18"/>
        <v>2998</v>
      </c>
      <c r="M88" s="218">
        <f>IF(ISERROR(F88/L88-1),"         /0",(F88/L88-1))</f>
        <v>0.028018679119413026</v>
      </c>
      <c r="N88" s="217">
        <v>16648</v>
      </c>
      <c r="O88" s="214">
        <v>17001</v>
      </c>
      <c r="P88" s="213">
        <v>0</v>
      </c>
      <c r="Q88" s="214">
        <v>15</v>
      </c>
      <c r="R88" s="213">
        <f>SUM(N88:Q88)</f>
        <v>33664</v>
      </c>
      <c r="S88" s="216">
        <f>R88/$R$9</f>
        <v>0.0046606744105521965</v>
      </c>
      <c r="T88" s="215">
        <v>9149</v>
      </c>
      <c r="U88" s="214">
        <v>9429</v>
      </c>
      <c r="V88" s="213">
        <v>277</v>
      </c>
      <c r="W88" s="214">
        <v>266</v>
      </c>
      <c r="X88" s="213">
        <f>SUM(T88:W88)</f>
        <v>19121</v>
      </c>
      <c r="Y88" s="212">
        <f>IF(ISERROR(R88/X88-1),"         /0",(R88/X88-1))</f>
        <v>0.7605773756602687</v>
      </c>
    </row>
    <row r="89" spans="1:25" ht="19.5" customHeight="1">
      <c r="A89" s="219" t="s">
        <v>352</v>
      </c>
      <c r="B89" s="217">
        <v>799</v>
      </c>
      <c r="C89" s="214">
        <v>680</v>
      </c>
      <c r="D89" s="213">
        <v>0</v>
      </c>
      <c r="E89" s="214">
        <v>0</v>
      </c>
      <c r="F89" s="213">
        <f>SUM(B89:E89)</f>
        <v>1479</v>
      </c>
      <c r="G89" s="216">
        <f>F89/$F$9</f>
        <v>0.0014511965257629083</v>
      </c>
      <c r="H89" s="217">
        <v>626</v>
      </c>
      <c r="I89" s="214">
        <v>626</v>
      </c>
      <c r="J89" s="213"/>
      <c r="K89" s="214"/>
      <c r="L89" s="213">
        <f t="shared" si="18"/>
        <v>1252</v>
      </c>
      <c r="M89" s="218">
        <f>IF(ISERROR(F89/L89-1),"         /0",(F89/L89-1))</f>
        <v>0.18130990415335457</v>
      </c>
      <c r="N89" s="217">
        <v>4900</v>
      </c>
      <c r="O89" s="214">
        <v>6262</v>
      </c>
      <c r="P89" s="213"/>
      <c r="Q89" s="214"/>
      <c r="R89" s="213">
        <f>SUM(N89:Q89)</f>
        <v>11162</v>
      </c>
      <c r="S89" s="216">
        <f>R89/$R$9</f>
        <v>0.0015453436243638196</v>
      </c>
      <c r="T89" s="215">
        <v>4570</v>
      </c>
      <c r="U89" s="214">
        <v>6351</v>
      </c>
      <c r="V89" s="213"/>
      <c r="W89" s="214"/>
      <c r="X89" s="213">
        <f>SUM(T89:W89)</f>
        <v>10921</v>
      </c>
      <c r="Y89" s="212">
        <f>IF(ISERROR(R89/X89-1),"         /0",(R89/X89-1))</f>
        <v>0.022067576229283015</v>
      </c>
    </row>
    <row r="90" spans="1:25" ht="19.5" customHeight="1">
      <c r="A90" s="219" t="s">
        <v>353</v>
      </c>
      <c r="B90" s="217">
        <v>532</v>
      </c>
      <c r="C90" s="214">
        <v>417</v>
      </c>
      <c r="D90" s="213">
        <v>0</v>
      </c>
      <c r="E90" s="214">
        <v>0</v>
      </c>
      <c r="F90" s="213">
        <f>SUM(B90:E90)</f>
        <v>949</v>
      </c>
      <c r="G90" s="216">
        <f>F90/$F$9</f>
        <v>0.0009311599073353618</v>
      </c>
      <c r="H90" s="217">
        <v>324</v>
      </c>
      <c r="I90" s="214">
        <v>266</v>
      </c>
      <c r="J90" s="213"/>
      <c r="K90" s="214"/>
      <c r="L90" s="213">
        <f t="shared" si="18"/>
        <v>590</v>
      </c>
      <c r="M90" s="218">
        <f>IF(ISERROR(F90/L90-1),"         /0",(F90/L90-1))</f>
        <v>0.6084745762711865</v>
      </c>
      <c r="N90" s="217">
        <v>2174</v>
      </c>
      <c r="O90" s="214">
        <v>1883</v>
      </c>
      <c r="P90" s="213">
        <v>150</v>
      </c>
      <c r="Q90" s="214">
        <v>150</v>
      </c>
      <c r="R90" s="213">
        <f>SUM(N90:Q90)</f>
        <v>4357</v>
      </c>
      <c r="S90" s="216">
        <f>R90/$R$9</f>
        <v>0.0006032128804294178</v>
      </c>
      <c r="T90" s="215">
        <v>3000</v>
      </c>
      <c r="U90" s="214">
        <v>2666</v>
      </c>
      <c r="V90" s="213"/>
      <c r="W90" s="214"/>
      <c r="X90" s="213">
        <f>SUM(T90:W90)</f>
        <v>5666</v>
      </c>
      <c r="Y90" s="212">
        <f>IF(ISERROR(R90/X90-1),"         /0",(R90/X90-1))</f>
        <v>-0.2310271796681963</v>
      </c>
    </row>
    <row r="91" spans="1:25" ht="19.5" customHeight="1">
      <c r="A91" s="219" t="s">
        <v>354</v>
      </c>
      <c r="B91" s="217">
        <v>341</v>
      </c>
      <c r="C91" s="214">
        <v>236</v>
      </c>
      <c r="D91" s="213">
        <v>0</v>
      </c>
      <c r="E91" s="214">
        <v>0</v>
      </c>
      <c r="F91" s="213">
        <f>SUM(B91:E91)</f>
        <v>577</v>
      </c>
      <c r="G91" s="216">
        <f>F91/$F$9</f>
        <v>0.0005661530732692348</v>
      </c>
      <c r="H91" s="217">
        <v>456</v>
      </c>
      <c r="I91" s="214">
        <v>464</v>
      </c>
      <c r="J91" s="213"/>
      <c r="K91" s="214"/>
      <c r="L91" s="213">
        <f t="shared" si="18"/>
        <v>920</v>
      </c>
      <c r="M91" s="218">
        <f>IF(ISERROR(F91/L91-1),"         /0",(F91/L91-1))</f>
        <v>-0.37282608695652175</v>
      </c>
      <c r="N91" s="217">
        <v>1787</v>
      </c>
      <c r="O91" s="214">
        <v>1999</v>
      </c>
      <c r="P91" s="213"/>
      <c r="Q91" s="214"/>
      <c r="R91" s="213">
        <f>SUM(N91:Q91)</f>
        <v>3786</v>
      </c>
      <c r="S91" s="216">
        <f>R91/$R$9</f>
        <v>0.0005241597349795216</v>
      </c>
      <c r="T91" s="215">
        <v>3712</v>
      </c>
      <c r="U91" s="214">
        <v>3697</v>
      </c>
      <c r="V91" s="213"/>
      <c r="W91" s="214"/>
      <c r="X91" s="213">
        <f>SUM(T91:W91)</f>
        <v>7409</v>
      </c>
      <c r="Y91" s="212">
        <f>IF(ISERROR(R91/X91-1),"         /0",(R91/X91-1))</f>
        <v>-0.4889998650290187</v>
      </c>
    </row>
    <row r="92" spans="1:25" ht="19.5" customHeight="1" thickBot="1">
      <c r="A92" s="219" t="s">
        <v>281</v>
      </c>
      <c r="B92" s="217">
        <v>2304</v>
      </c>
      <c r="C92" s="214">
        <v>1747</v>
      </c>
      <c r="D92" s="213">
        <v>17</v>
      </c>
      <c r="E92" s="214">
        <v>30</v>
      </c>
      <c r="F92" s="213">
        <f t="shared" si="16"/>
        <v>4098</v>
      </c>
      <c r="G92" s="216">
        <f t="shared" si="17"/>
        <v>0.004020962381728464</v>
      </c>
      <c r="H92" s="217">
        <v>2437</v>
      </c>
      <c r="I92" s="214">
        <v>1894</v>
      </c>
      <c r="J92" s="213">
        <v>45</v>
      </c>
      <c r="K92" s="214">
        <v>31</v>
      </c>
      <c r="L92" s="213">
        <f t="shared" si="18"/>
        <v>4407</v>
      </c>
      <c r="M92" s="218">
        <f t="shared" si="19"/>
        <v>-0.07011572498298158</v>
      </c>
      <c r="N92" s="217">
        <v>13361</v>
      </c>
      <c r="O92" s="214">
        <v>11863</v>
      </c>
      <c r="P92" s="213">
        <v>104</v>
      </c>
      <c r="Q92" s="214">
        <v>142</v>
      </c>
      <c r="R92" s="213">
        <f t="shared" si="20"/>
        <v>25470</v>
      </c>
      <c r="S92" s="216">
        <f t="shared" si="21"/>
        <v>0.0035262410063202367</v>
      </c>
      <c r="T92" s="215">
        <v>15997</v>
      </c>
      <c r="U92" s="214">
        <v>13962</v>
      </c>
      <c r="V92" s="213">
        <v>70</v>
      </c>
      <c r="W92" s="214">
        <v>48</v>
      </c>
      <c r="X92" s="213">
        <f t="shared" si="22"/>
        <v>30077</v>
      </c>
      <c r="Y92" s="212">
        <f t="shared" si="23"/>
        <v>-0.153173521295342</v>
      </c>
    </row>
    <row r="93" spans="1:25" s="204" customFormat="1" ht="19.5" customHeight="1" thickBot="1">
      <c r="A93" s="211" t="s">
        <v>56</v>
      </c>
      <c r="B93" s="208">
        <v>4307</v>
      </c>
      <c r="C93" s="207">
        <v>3395</v>
      </c>
      <c r="D93" s="206">
        <v>17</v>
      </c>
      <c r="E93" s="207">
        <v>9</v>
      </c>
      <c r="F93" s="206">
        <f>SUM(B93:E93)</f>
        <v>7728</v>
      </c>
      <c r="G93" s="209">
        <f>F93/$F$9</f>
        <v>0.007582722617373736</v>
      </c>
      <c r="H93" s="208">
        <v>3040</v>
      </c>
      <c r="I93" s="207">
        <v>1573</v>
      </c>
      <c r="J93" s="206">
        <v>30</v>
      </c>
      <c r="K93" s="207">
        <v>30</v>
      </c>
      <c r="L93" s="206">
        <f t="shared" si="18"/>
        <v>4673</v>
      </c>
      <c r="M93" s="210">
        <f>IF(ISERROR(F93/L93-1),"         /0",(F93/L93-1))</f>
        <v>0.6537556173764176</v>
      </c>
      <c r="N93" s="208">
        <v>18072</v>
      </c>
      <c r="O93" s="207">
        <v>9827</v>
      </c>
      <c r="P93" s="206">
        <v>23</v>
      </c>
      <c r="Q93" s="207">
        <v>14</v>
      </c>
      <c r="R93" s="206">
        <f>SUM(N93:Q93)</f>
        <v>27936</v>
      </c>
      <c r="S93" s="209">
        <f>R93/$R$9</f>
        <v>0.003867650912939228</v>
      </c>
      <c r="T93" s="208">
        <v>14716</v>
      </c>
      <c r="U93" s="207">
        <v>4795</v>
      </c>
      <c r="V93" s="206">
        <v>77</v>
      </c>
      <c r="W93" s="207">
        <v>74</v>
      </c>
      <c r="X93" s="206">
        <f>SUM(T93:W93)</f>
        <v>19662</v>
      </c>
      <c r="Y93" s="205">
        <f>IF(ISERROR(R93/X93-1),"         /0",(R93/X93-1))</f>
        <v>0.4208117180347879</v>
      </c>
    </row>
    <row r="94" ht="15" thickTop="1">
      <c r="A94" s="89" t="s">
        <v>43</v>
      </c>
    </row>
    <row r="95" ht="14.25">
      <c r="A95" s="89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94:Y65536 M94:M65536 Y3 M3 M5:M8 Y5:Y8">
    <cfRule type="cellIs" priority="1" dxfId="101" operator="lessThan" stopIfTrue="1">
      <formula>0</formula>
    </cfRule>
  </conditionalFormatting>
  <conditionalFormatting sqref="Y9:Y93 M9:M93">
    <cfRule type="cellIs" priority="2" dxfId="101" operator="lessThan" stopIfTrue="1">
      <formula>0</formula>
    </cfRule>
    <cfRule type="cellIs" priority="3" dxfId="10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4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19.57421875" style="123" customWidth="1"/>
    <col min="2" max="2" width="9.421875" style="123" bestFit="1" customWidth="1"/>
    <col min="3" max="3" width="10.7109375" style="123" customWidth="1"/>
    <col min="4" max="4" width="8.7109375" style="123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421875" style="123" customWidth="1"/>
    <col min="9" max="9" width="10.8515625" style="123" customWidth="1"/>
    <col min="10" max="10" width="8.57421875" style="123" customWidth="1"/>
    <col min="11" max="11" width="10.140625" style="123" customWidth="1"/>
    <col min="12" max="12" width="11.00390625" style="123" customWidth="1"/>
    <col min="13" max="13" width="10.57421875" style="123" bestFit="1" customWidth="1"/>
    <col min="14" max="14" width="12.42187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421875" style="123" customWidth="1"/>
    <col min="19" max="19" width="11.28125" style="123" bestFit="1" customWidth="1"/>
    <col min="20" max="21" width="12.42187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652" t="s">
        <v>66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4"/>
    </row>
    <row r="4" spans="1:25" ht="21" customHeight="1" thickBot="1">
      <c r="A4" s="661" t="s">
        <v>65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254" customFormat="1" ht="17.25" customHeight="1" thickBot="1" thickTop="1">
      <c r="A5" s="595" t="s">
        <v>64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3" customFormat="1" ht="26.25" customHeight="1">
      <c r="A6" s="596"/>
      <c r="B6" s="637" t="s">
        <v>157</v>
      </c>
      <c r="C6" s="638"/>
      <c r="D6" s="638"/>
      <c r="E6" s="638"/>
      <c r="F6" s="638"/>
      <c r="G6" s="642" t="s">
        <v>34</v>
      </c>
      <c r="H6" s="637" t="s">
        <v>158</v>
      </c>
      <c r="I6" s="638"/>
      <c r="J6" s="638"/>
      <c r="K6" s="638"/>
      <c r="L6" s="638"/>
      <c r="M6" s="639" t="s">
        <v>33</v>
      </c>
      <c r="N6" s="637" t="s">
        <v>159</v>
      </c>
      <c r="O6" s="638"/>
      <c r="P6" s="638"/>
      <c r="Q6" s="638"/>
      <c r="R6" s="638"/>
      <c r="S6" s="642" t="s">
        <v>34</v>
      </c>
      <c r="T6" s="637" t="s">
        <v>160</v>
      </c>
      <c r="U6" s="638"/>
      <c r="V6" s="638"/>
      <c r="W6" s="638"/>
      <c r="X6" s="638"/>
      <c r="Y6" s="655" t="s">
        <v>33</v>
      </c>
    </row>
    <row r="7" spans="1:25" s="163" customFormat="1" ht="26.25" customHeight="1">
      <c r="A7" s="597"/>
      <c r="B7" s="660" t="s">
        <v>22</v>
      </c>
      <c r="C7" s="659"/>
      <c r="D7" s="658" t="s">
        <v>21</v>
      </c>
      <c r="E7" s="659"/>
      <c r="F7" s="650" t="s">
        <v>17</v>
      </c>
      <c r="G7" s="643"/>
      <c r="H7" s="660" t="s">
        <v>22</v>
      </c>
      <c r="I7" s="659"/>
      <c r="J7" s="658" t="s">
        <v>21</v>
      </c>
      <c r="K7" s="659"/>
      <c r="L7" s="650" t="s">
        <v>17</v>
      </c>
      <c r="M7" s="640"/>
      <c r="N7" s="660" t="s">
        <v>22</v>
      </c>
      <c r="O7" s="659"/>
      <c r="P7" s="658" t="s">
        <v>21</v>
      </c>
      <c r="Q7" s="659"/>
      <c r="R7" s="650" t="s">
        <v>17</v>
      </c>
      <c r="S7" s="643"/>
      <c r="T7" s="660" t="s">
        <v>22</v>
      </c>
      <c r="U7" s="659"/>
      <c r="V7" s="658" t="s">
        <v>21</v>
      </c>
      <c r="W7" s="659"/>
      <c r="X7" s="650" t="s">
        <v>17</v>
      </c>
      <c r="Y7" s="656"/>
    </row>
    <row r="8" spans="1:25" s="250" customFormat="1" ht="27" thickBot="1">
      <c r="A8" s="598"/>
      <c r="B8" s="253" t="s">
        <v>19</v>
      </c>
      <c r="C8" s="251" t="s">
        <v>18</v>
      </c>
      <c r="D8" s="252" t="s">
        <v>19</v>
      </c>
      <c r="E8" s="251" t="s">
        <v>18</v>
      </c>
      <c r="F8" s="651"/>
      <c r="G8" s="644"/>
      <c r="H8" s="253" t="s">
        <v>19</v>
      </c>
      <c r="I8" s="251" t="s">
        <v>18</v>
      </c>
      <c r="J8" s="252" t="s">
        <v>19</v>
      </c>
      <c r="K8" s="251" t="s">
        <v>18</v>
      </c>
      <c r="L8" s="651"/>
      <c r="M8" s="641"/>
      <c r="N8" s="253" t="s">
        <v>19</v>
      </c>
      <c r="O8" s="251" t="s">
        <v>18</v>
      </c>
      <c r="P8" s="252" t="s">
        <v>19</v>
      </c>
      <c r="Q8" s="251" t="s">
        <v>18</v>
      </c>
      <c r="R8" s="651"/>
      <c r="S8" s="644"/>
      <c r="T8" s="253" t="s">
        <v>19</v>
      </c>
      <c r="U8" s="251" t="s">
        <v>18</v>
      </c>
      <c r="V8" s="252" t="s">
        <v>19</v>
      </c>
      <c r="W8" s="251" t="s">
        <v>18</v>
      </c>
      <c r="X8" s="651"/>
      <c r="Y8" s="657"/>
    </row>
    <row r="9" spans="1:25" s="152" customFormat="1" ht="18" customHeight="1" thickBot="1" thickTop="1">
      <c r="A9" s="290" t="s">
        <v>24</v>
      </c>
      <c r="B9" s="287">
        <f>B10+B14+B25+B38+B48+B52</f>
        <v>522508</v>
      </c>
      <c r="C9" s="286">
        <f>C10+C14+C25+C38+C48+C52</f>
        <v>492090</v>
      </c>
      <c r="D9" s="285">
        <f>D10+D14+D25+D38+D48+D52</f>
        <v>2375</v>
      </c>
      <c r="E9" s="284">
        <f>E10+E14+E25+E38+E48+E52</f>
        <v>2186</v>
      </c>
      <c r="F9" s="283">
        <f aca="true" t="shared" si="0" ref="F9:F52">SUM(B9:E9)</f>
        <v>1019159</v>
      </c>
      <c r="G9" s="288">
        <f aca="true" t="shared" si="1" ref="G9:G52">F9/$F$9</f>
        <v>1</v>
      </c>
      <c r="H9" s="287">
        <f>H10+H14+H25+H38+H48+H52</f>
        <v>486558</v>
      </c>
      <c r="I9" s="286">
        <f>I10+I14+I25+I38+I48+I52</f>
        <v>456240</v>
      </c>
      <c r="J9" s="285">
        <f>J10+J14+J25+J38+J48+J52</f>
        <v>2805</v>
      </c>
      <c r="K9" s="284">
        <f>K10+K14+K25+K38+K48+K52</f>
        <v>2709</v>
      </c>
      <c r="L9" s="283">
        <f aca="true" t="shared" si="2" ref="L9:L52">SUM(H9:K9)</f>
        <v>948312</v>
      </c>
      <c r="M9" s="289">
        <f aca="true" t="shared" si="3" ref="M9:M52">IF(ISERROR(F9/L9-1),"         /0",(F9/L9-1))</f>
        <v>0.07470853474383965</v>
      </c>
      <c r="N9" s="287">
        <f>N10+N14+N25+N38+N48+N52</f>
        <v>3627351</v>
      </c>
      <c r="O9" s="286">
        <f>O10+O14+O25+O38+O48+O52</f>
        <v>3538718</v>
      </c>
      <c r="P9" s="285">
        <f>P10+P14+P25+P38+P48+P52</f>
        <v>27955</v>
      </c>
      <c r="Q9" s="284">
        <f>Q10+Q14+Q25+Q38+Q48+Q52</f>
        <v>28965</v>
      </c>
      <c r="R9" s="283">
        <f aca="true" t="shared" si="4" ref="R9:R52">SUM(N9:Q9)</f>
        <v>7222989</v>
      </c>
      <c r="S9" s="288">
        <f aca="true" t="shared" si="5" ref="S9:S52">R9/$R$9</f>
        <v>1</v>
      </c>
      <c r="T9" s="287">
        <f>T10+T14+T25+T38+T48+T52</f>
        <v>3233801</v>
      </c>
      <c r="U9" s="286">
        <f>U10+U14+U25+U38+U48+U52</f>
        <v>3146925</v>
      </c>
      <c r="V9" s="285">
        <f>V10+V14+V25+V38+V48+V52</f>
        <v>30126</v>
      </c>
      <c r="W9" s="284">
        <f>W10+W14+W25+W38+W48+W52</f>
        <v>27913</v>
      </c>
      <c r="X9" s="283">
        <f aca="true" t="shared" si="6" ref="X9:X52">SUM(T9:W9)</f>
        <v>6438765</v>
      </c>
      <c r="Y9" s="282">
        <f>IF(ISERROR(R9/X9-1),"         /0",(R9/X9-1))</f>
        <v>0.12179727012866604</v>
      </c>
    </row>
    <row r="10" spans="1:25" s="267" customFormat="1" ht="19.5" customHeight="1">
      <c r="A10" s="276" t="s">
        <v>61</v>
      </c>
      <c r="B10" s="273">
        <f>SUM(B11:B13)</f>
        <v>164806</v>
      </c>
      <c r="C10" s="272">
        <f>SUM(C11:C13)</f>
        <v>152549</v>
      </c>
      <c r="D10" s="271">
        <f>SUM(D11:D13)</f>
        <v>15</v>
      </c>
      <c r="E10" s="270">
        <f>SUM(E11:E13)</f>
        <v>3</v>
      </c>
      <c r="F10" s="269">
        <f t="shared" si="0"/>
        <v>317373</v>
      </c>
      <c r="G10" s="274">
        <f t="shared" si="1"/>
        <v>0.3114067579249165</v>
      </c>
      <c r="H10" s="273">
        <f>SUM(H11:H13)</f>
        <v>152260</v>
      </c>
      <c r="I10" s="272">
        <f>SUM(I11:I13)</f>
        <v>143814</v>
      </c>
      <c r="J10" s="271">
        <f>SUM(J11:J13)</f>
        <v>6</v>
      </c>
      <c r="K10" s="270">
        <f>SUM(K11:K13)</f>
        <v>7</v>
      </c>
      <c r="L10" s="269">
        <f t="shared" si="2"/>
        <v>296087</v>
      </c>
      <c r="M10" s="275">
        <f t="shared" si="3"/>
        <v>0.0718910320277486</v>
      </c>
      <c r="N10" s="273">
        <f>SUM(N11:N13)</f>
        <v>1103064</v>
      </c>
      <c r="O10" s="272">
        <f>SUM(O11:O13)</f>
        <v>1089062</v>
      </c>
      <c r="P10" s="271">
        <f>SUM(P11:P13)</f>
        <v>544</v>
      </c>
      <c r="Q10" s="270">
        <f>SUM(Q11:Q13)</f>
        <v>265</v>
      </c>
      <c r="R10" s="269">
        <f t="shared" si="4"/>
        <v>2192935</v>
      </c>
      <c r="S10" s="274">
        <f t="shared" si="5"/>
        <v>0.303604920345303</v>
      </c>
      <c r="T10" s="273">
        <f>SUM(T11:T13)</f>
        <v>1025428</v>
      </c>
      <c r="U10" s="272">
        <f>SUM(U11:U13)</f>
        <v>1026397</v>
      </c>
      <c r="V10" s="271">
        <f>SUM(V11:V13)</f>
        <v>2087</v>
      </c>
      <c r="W10" s="270">
        <f>SUM(W11:W13)</f>
        <v>432</v>
      </c>
      <c r="X10" s="269">
        <f t="shared" si="6"/>
        <v>2054344</v>
      </c>
      <c r="Y10" s="372">
        <f aca="true" t="shared" si="7" ref="Y10:Y52">IF(ISERROR(R10/X10-1),"         /0",IF(R10/X10&gt;5,"  *  ",(R10/X10-1)))</f>
        <v>0.06746241135856512</v>
      </c>
    </row>
    <row r="11" spans="1:25" ht="19.5" customHeight="1">
      <c r="A11" s="219" t="s">
        <v>355</v>
      </c>
      <c r="B11" s="217">
        <v>158322</v>
      </c>
      <c r="C11" s="214">
        <v>146589</v>
      </c>
      <c r="D11" s="213">
        <v>15</v>
      </c>
      <c r="E11" s="265">
        <v>3</v>
      </c>
      <c r="F11" s="264">
        <f t="shared" si="0"/>
        <v>304929</v>
      </c>
      <c r="G11" s="216">
        <f t="shared" si="1"/>
        <v>0.29919669060470444</v>
      </c>
      <c r="H11" s="217">
        <v>144932</v>
      </c>
      <c r="I11" s="214">
        <v>137719</v>
      </c>
      <c r="J11" s="213">
        <v>6</v>
      </c>
      <c r="K11" s="265">
        <v>7</v>
      </c>
      <c r="L11" s="264">
        <f t="shared" si="2"/>
        <v>282664</v>
      </c>
      <c r="M11" s="218">
        <f t="shared" si="3"/>
        <v>0.07876843177765824</v>
      </c>
      <c r="N11" s="217">
        <v>1055300</v>
      </c>
      <c r="O11" s="214">
        <v>1046825</v>
      </c>
      <c r="P11" s="213">
        <v>544</v>
      </c>
      <c r="Q11" s="265">
        <v>265</v>
      </c>
      <c r="R11" s="264">
        <f t="shared" si="4"/>
        <v>2102934</v>
      </c>
      <c r="S11" s="216">
        <f t="shared" si="5"/>
        <v>0.29114456632842717</v>
      </c>
      <c r="T11" s="215">
        <v>979952</v>
      </c>
      <c r="U11" s="214">
        <v>989317</v>
      </c>
      <c r="V11" s="213">
        <v>1942</v>
      </c>
      <c r="W11" s="265">
        <v>289</v>
      </c>
      <c r="X11" s="264">
        <f t="shared" si="6"/>
        <v>1971500</v>
      </c>
      <c r="Y11" s="212">
        <f t="shared" si="7"/>
        <v>0.06666700481866594</v>
      </c>
    </row>
    <row r="12" spans="1:25" ht="19.5" customHeight="1">
      <c r="A12" s="219" t="s">
        <v>356</v>
      </c>
      <c r="B12" s="217">
        <v>4375</v>
      </c>
      <c r="C12" s="214">
        <v>4181</v>
      </c>
      <c r="D12" s="213">
        <v>0</v>
      </c>
      <c r="E12" s="265">
        <v>0</v>
      </c>
      <c r="F12" s="264">
        <f t="shared" si="0"/>
        <v>8556</v>
      </c>
      <c r="G12" s="216">
        <f t="shared" si="1"/>
        <v>0.008395157183520923</v>
      </c>
      <c r="H12" s="217">
        <v>5794</v>
      </c>
      <c r="I12" s="214">
        <v>4625</v>
      </c>
      <c r="J12" s="213"/>
      <c r="K12" s="265"/>
      <c r="L12" s="264">
        <f t="shared" si="2"/>
        <v>10419</v>
      </c>
      <c r="M12" s="218">
        <f t="shared" si="3"/>
        <v>-0.17880794701986757</v>
      </c>
      <c r="N12" s="217">
        <v>33672</v>
      </c>
      <c r="O12" s="214">
        <v>27805</v>
      </c>
      <c r="P12" s="213"/>
      <c r="Q12" s="265"/>
      <c r="R12" s="264">
        <f t="shared" si="4"/>
        <v>61477</v>
      </c>
      <c r="S12" s="216">
        <f t="shared" si="5"/>
        <v>0.008511296362212374</v>
      </c>
      <c r="T12" s="215">
        <v>35658</v>
      </c>
      <c r="U12" s="214">
        <v>27576</v>
      </c>
      <c r="V12" s="213"/>
      <c r="W12" s="265"/>
      <c r="X12" s="264">
        <f t="shared" si="6"/>
        <v>63234</v>
      </c>
      <c r="Y12" s="212">
        <f t="shared" si="7"/>
        <v>-0.02778568491634248</v>
      </c>
    </row>
    <row r="13" spans="1:25" ht="19.5" customHeight="1" thickBot="1">
      <c r="A13" s="242" t="s">
        <v>357</v>
      </c>
      <c r="B13" s="239">
        <v>2109</v>
      </c>
      <c r="C13" s="238">
        <v>1779</v>
      </c>
      <c r="D13" s="237">
        <v>0</v>
      </c>
      <c r="E13" s="280">
        <v>0</v>
      </c>
      <c r="F13" s="279">
        <f t="shared" si="0"/>
        <v>3888</v>
      </c>
      <c r="G13" s="240">
        <f t="shared" si="1"/>
        <v>0.0038149101366911345</v>
      </c>
      <c r="H13" s="239">
        <v>1534</v>
      </c>
      <c r="I13" s="238">
        <v>1470</v>
      </c>
      <c r="J13" s="237"/>
      <c r="K13" s="280"/>
      <c r="L13" s="279">
        <f t="shared" si="2"/>
        <v>3004</v>
      </c>
      <c r="M13" s="218">
        <f t="shared" si="3"/>
        <v>0.2942743009320905</v>
      </c>
      <c r="N13" s="239">
        <v>14092</v>
      </c>
      <c r="O13" s="238">
        <v>14432</v>
      </c>
      <c r="P13" s="237"/>
      <c r="Q13" s="280"/>
      <c r="R13" s="279">
        <f t="shared" si="4"/>
        <v>28524</v>
      </c>
      <c r="S13" s="240">
        <f t="shared" si="5"/>
        <v>0.003949057654663464</v>
      </c>
      <c r="T13" s="281">
        <v>9818</v>
      </c>
      <c r="U13" s="238">
        <v>9504</v>
      </c>
      <c r="V13" s="237">
        <v>145</v>
      </c>
      <c r="W13" s="280">
        <v>143</v>
      </c>
      <c r="X13" s="279">
        <f t="shared" si="6"/>
        <v>19610</v>
      </c>
      <c r="Y13" s="236">
        <f t="shared" si="7"/>
        <v>0.4545639979602243</v>
      </c>
    </row>
    <row r="14" spans="1:25" s="267" customFormat="1" ht="19.5" customHeight="1">
      <c r="A14" s="276" t="s">
        <v>60</v>
      </c>
      <c r="B14" s="273">
        <f>SUM(B15:B24)</f>
        <v>126798</v>
      </c>
      <c r="C14" s="272">
        <f>SUM(C15:C24)</f>
        <v>124657</v>
      </c>
      <c r="D14" s="271">
        <f>SUM(D15:D24)</f>
        <v>270</v>
      </c>
      <c r="E14" s="270">
        <f>SUM(E15:E24)</f>
        <v>39</v>
      </c>
      <c r="F14" s="269">
        <f t="shared" si="0"/>
        <v>251764</v>
      </c>
      <c r="G14" s="274">
        <f t="shared" si="1"/>
        <v>0.24703113056942047</v>
      </c>
      <c r="H14" s="273">
        <f>SUM(H15:H24)</f>
        <v>121631</v>
      </c>
      <c r="I14" s="272">
        <f>SUM(I15:I24)</f>
        <v>121271</v>
      </c>
      <c r="J14" s="271">
        <f>SUM(J15:J24)</f>
        <v>45</v>
      </c>
      <c r="K14" s="270">
        <f>SUM(K15:K24)</f>
        <v>18</v>
      </c>
      <c r="L14" s="269">
        <f t="shared" si="2"/>
        <v>242965</v>
      </c>
      <c r="M14" s="275">
        <f t="shared" si="3"/>
        <v>0.03621509270882628</v>
      </c>
      <c r="N14" s="273">
        <f>SUM(N15:N24)</f>
        <v>932556</v>
      </c>
      <c r="O14" s="272">
        <f>SUM(O15:O24)</f>
        <v>929234</v>
      </c>
      <c r="P14" s="271">
        <f>SUM(P15:P24)</f>
        <v>1067</v>
      </c>
      <c r="Q14" s="270">
        <f>SUM(Q15:Q24)</f>
        <v>1254</v>
      </c>
      <c r="R14" s="269">
        <f t="shared" si="4"/>
        <v>1864111</v>
      </c>
      <c r="S14" s="274">
        <f t="shared" si="5"/>
        <v>0.2580802767386189</v>
      </c>
      <c r="T14" s="273">
        <f>SUM(T15:T24)</f>
        <v>866082</v>
      </c>
      <c r="U14" s="272">
        <f>SUM(U15:U24)</f>
        <v>857527</v>
      </c>
      <c r="V14" s="271">
        <f>SUM(V15:V24)</f>
        <v>1184</v>
      </c>
      <c r="W14" s="270">
        <f>SUM(W15:W24)</f>
        <v>1357</v>
      </c>
      <c r="X14" s="269">
        <f t="shared" si="6"/>
        <v>1726150</v>
      </c>
      <c r="Y14" s="268">
        <f t="shared" si="7"/>
        <v>0.07992410856530419</v>
      </c>
    </row>
    <row r="15" spans="1:25" ht="19.5" customHeight="1">
      <c r="A15" s="234" t="s">
        <v>358</v>
      </c>
      <c r="B15" s="231">
        <v>34616</v>
      </c>
      <c r="C15" s="229">
        <v>36068</v>
      </c>
      <c r="D15" s="230">
        <v>0</v>
      </c>
      <c r="E15" s="277">
        <v>1</v>
      </c>
      <c r="F15" s="278">
        <f t="shared" si="0"/>
        <v>70685</v>
      </c>
      <c r="G15" s="232">
        <f t="shared" si="1"/>
        <v>0.06935620447839837</v>
      </c>
      <c r="H15" s="231">
        <v>33175</v>
      </c>
      <c r="I15" s="229">
        <v>35402</v>
      </c>
      <c r="J15" s="230">
        <v>0</v>
      </c>
      <c r="K15" s="277">
        <v>0</v>
      </c>
      <c r="L15" s="278">
        <f t="shared" si="2"/>
        <v>68577</v>
      </c>
      <c r="M15" s="218">
        <f t="shared" si="3"/>
        <v>0.030739169109176512</v>
      </c>
      <c r="N15" s="231">
        <v>242108</v>
      </c>
      <c r="O15" s="229">
        <v>238689</v>
      </c>
      <c r="P15" s="230">
        <v>52</v>
      </c>
      <c r="Q15" s="277">
        <v>63</v>
      </c>
      <c r="R15" s="278">
        <f t="shared" si="4"/>
        <v>480912</v>
      </c>
      <c r="S15" s="232">
        <f t="shared" si="5"/>
        <v>0.06658074655796928</v>
      </c>
      <c r="T15" s="235">
        <v>235865</v>
      </c>
      <c r="U15" s="229">
        <v>231410</v>
      </c>
      <c r="V15" s="230">
        <v>29</v>
      </c>
      <c r="W15" s="277">
        <v>29</v>
      </c>
      <c r="X15" s="278">
        <f t="shared" si="6"/>
        <v>467333</v>
      </c>
      <c r="Y15" s="228">
        <f t="shared" si="7"/>
        <v>0.02905636879912188</v>
      </c>
    </row>
    <row r="16" spans="1:25" ht="19.5" customHeight="1">
      <c r="A16" s="234" t="s">
        <v>359</v>
      </c>
      <c r="B16" s="231">
        <v>31064</v>
      </c>
      <c r="C16" s="229">
        <v>28745</v>
      </c>
      <c r="D16" s="230">
        <v>186</v>
      </c>
      <c r="E16" s="277">
        <v>0</v>
      </c>
      <c r="F16" s="278">
        <f t="shared" si="0"/>
        <v>59995</v>
      </c>
      <c r="G16" s="232">
        <f t="shared" si="1"/>
        <v>0.05886716400483143</v>
      </c>
      <c r="H16" s="231">
        <v>31911</v>
      </c>
      <c r="I16" s="229">
        <v>29882</v>
      </c>
      <c r="J16" s="230">
        <v>5</v>
      </c>
      <c r="K16" s="277">
        <v>9</v>
      </c>
      <c r="L16" s="278">
        <f t="shared" si="2"/>
        <v>61807</v>
      </c>
      <c r="M16" s="218">
        <f t="shared" si="3"/>
        <v>-0.029317067646059458</v>
      </c>
      <c r="N16" s="231">
        <v>229813</v>
      </c>
      <c r="O16" s="229">
        <v>226933</v>
      </c>
      <c r="P16" s="230">
        <v>218</v>
      </c>
      <c r="Q16" s="277">
        <v>32</v>
      </c>
      <c r="R16" s="278">
        <f t="shared" si="4"/>
        <v>456996</v>
      </c>
      <c r="S16" s="232">
        <f t="shared" si="5"/>
        <v>0.06326965194049167</v>
      </c>
      <c r="T16" s="235">
        <v>201681</v>
      </c>
      <c r="U16" s="229">
        <v>197839</v>
      </c>
      <c r="V16" s="230">
        <v>182</v>
      </c>
      <c r="W16" s="277">
        <v>167</v>
      </c>
      <c r="X16" s="278">
        <f t="shared" si="6"/>
        <v>399869</v>
      </c>
      <c r="Y16" s="228">
        <f t="shared" si="7"/>
        <v>0.14286428805433782</v>
      </c>
    </row>
    <row r="17" spans="1:25" ht="19.5" customHeight="1">
      <c r="A17" s="234" t="s">
        <v>360</v>
      </c>
      <c r="B17" s="231">
        <v>17556</v>
      </c>
      <c r="C17" s="229">
        <v>16153</v>
      </c>
      <c r="D17" s="230">
        <v>3</v>
      </c>
      <c r="E17" s="277">
        <v>3</v>
      </c>
      <c r="F17" s="278">
        <f t="shared" si="0"/>
        <v>33715</v>
      </c>
      <c r="G17" s="232">
        <f t="shared" si="1"/>
        <v>0.03308119734015988</v>
      </c>
      <c r="H17" s="231">
        <v>16771</v>
      </c>
      <c r="I17" s="229">
        <v>16416</v>
      </c>
      <c r="J17" s="230">
        <v>2</v>
      </c>
      <c r="K17" s="277">
        <v>2</v>
      </c>
      <c r="L17" s="278">
        <f t="shared" si="2"/>
        <v>33191</v>
      </c>
      <c r="M17" s="218">
        <f t="shared" si="3"/>
        <v>0.015787412250308774</v>
      </c>
      <c r="N17" s="231">
        <v>131890</v>
      </c>
      <c r="O17" s="229">
        <v>129614</v>
      </c>
      <c r="P17" s="230">
        <v>10</v>
      </c>
      <c r="Q17" s="277">
        <v>3</v>
      </c>
      <c r="R17" s="278">
        <f t="shared" si="4"/>
        <v>261517</v>
      </c>
      <c r="S17" s="232">
        <f t="shared" si="5"/>
        <v>0.036206202169212776</v>
      </c>
      <c r="T17" s="235">
        <v>126109</v>
      </c>
      <c r="U17" s="229">
        <v>122416</v>
      </c>
      <c r="V17" s="230">
        <v>753</v>
      </c>
      <c r="W17" s="277">
        <v>1112</v>
      </c>
      <c r="X17" s="278">
        <f t="shared" si="6"/>
        <v>250390</v>
      </c>
      <c r="Y17" s="228">
        <f t="shared" si="7"/>
        <v>0.04443867566596116</v>
      </c>
    </row>
    <row r="18" spans="1:25" ht="19.5" customHeight="1">
      <c r="A18" s="234" t="s">
        <v>361</v>
      </c>
      <c r="B18" s="231">
        <v>17075</v>
      </c>
      <c r="C18" s="229">
        <v>15555</v>
      </c>
      <c r="D18" s="230">
        <v>1</v>
      </c>
      <c r="E18" s="277">
        <v>0</v>
      </c>
      <c r="F18" s="278">
        <f>SUM(B18:E18)</f>
        <v>32631</v>
      </c>
      <c r="G18" s="232">
        <f>F18/$F$9</f>
        <v>0.03201757527530052</v>
      </c>
      <c r="H18" s="231">
        <v>16145</v>
      </c>
      <c r="I18" s="229">
        <v>15360</v>
      </c>
      <c r="J18" s="230">
        <v>26</v>
      </c>
      <c r="K18" s="277"/>
      <c r="L18" s="278">
        <f>SUM(H18:K18)</f>
        <v>31531</v>
      </c>
      <c r="M18" s="218">
        <f>IF(ISERROR(F18/L18-1),"         /0",(F18/L18-1))</f>
        <v>0.034886302369097066</v>
      </c>
      <c r="N18" s="231">
        <v>143195</v>
      </c>
      <c r="O18" s="229">
        <v>134761</v>
      </c>
      <c r="P18" s="230">
        <v>401</v>
      </c>
      <c r="Q18" s="277">
        <v>621</v>
      </c>
      <c r="R18" s="278">
        <f>SUM(N18:Q18)</f>
        <v>278978</v>
      </c>
      <c r="S18" s="232">
        <f>R18/$R$9</f>
        <v>0.03862362243663946</v>
      </c>
      <c r="T18" s="235">
        <v>104891</v>
      </c>
      <c r="U18" s="229">
        <v>98438</v>
      </c>
      <c r="V18" s="230">
        <v>32</v>
      </c>
      <c r="W18" s="277">
        <v>3</v>
      </c>
      <c r="X18" s="278">
        <f>SUM(T18:W18)</f>
        <v>203364</v>
      </c>
      <c r="Y18" s="228">
        <f>IF(ISERROR(R18/X18-1),"         /0",IF(R18/X18&gt;5,"  *  ",(R18/X18-1)))</f>
        <v>0.37181605397218775</v>
      </c>
    </row>
    <row r="19" spans="1:25" ht="19.5" customHeight="1">
      <c r="A19" s="234" t="s">
        <v>362</v>
      </c>
      <c r="B19" s="231">
        <v>13102</v>
      </c>
      <c r="C19" s="229">
        <v>12147</v>
      </c>
      <c r="D19" s="230">
        <v>0</v>
      </c>
      <c r="E19" s="277">
        <v>0</v>
      </c>
      <c r="F19" s="278">
        <f>SUM(B19:E19)</f>
        <v>25249</v>
      </c>
      <c r="G19" s="232">
        <f>F19/$F$9</f>
        <v>0.024774348261654953</v>
      </c>
      <c r="H19" s="231">
        <v>9785</v>
      </c>
      <c r="I19" s="229">
        <v>9790</v>
      </c>
      <c r="J19" s="230">
        <v>3</v>
      </c>
      <c r="K19" s="277"/>
      <c r="L19" s="278">
        <f>SUM(H19:K19)</f>
        <v>19578</v>
      </c>
      <c r="M19" s="218">
        <f>IF(ISERROR(F19/L19-1),"         /0",(F19/L19-1))</f>
        <v>0.28966186535907656</v>
      </c>
      <c r="N19" s="231">
        <v>84421</v>
      </c>
      <c r="O19" s="229">
        <v>88016</v>
      </c>
      <c r="P19" s="230">
        <v>45</v>
      </c>
      <c r="Q19" s="277">
        <v>0</v>
      </c>
      <c r="R19" s="278">
        <f>SUM(N19:Q19)</f>
        <v>172482</v>
      </c>
      <c r="S19" s="232">
        <f>R19/$R$9</f>
        <v>0.023879587799455322</v>
      </c>
      <c r="T19" s="235">
        <v>74690</v>
      </c>
      <c r="U19" s="229">
        <v>79412</v>
      </c>
      <c r="V19" s="230">
        <v>58</v>
      </c>
      <c r="W19" s="277">
        <v>0</v>
      </c>
      <c r="X19" s="278">
        <f>SUM(T19:W19)</f>
        <v>154160</v>
      </c>
      <c r="Y19" s="228">
        <f>IF(ISERROR(R19/X19-1),"         /0",IF(R19/X19&gt;5,"  *  ",(R19/X19-1)))</f>
        <v>0.11885054488842761</v>
      </c>
    </row>
    <row r="20" spans="1:25" ht="19.5" customHeight="1">
      <c r="A20" s="234" t="s">
        <v>363</v>
      </c>
      <c r="B20" s="231">
        <v>9785</v>
      </c>
      <c r="C20" s="229">
        <v>12145</v>
      </c>
      <c r="D20" s="230">
        <v>80</v>
      </c>
      <c r="E20" s="277">
        <v>35</v>
      </c>
      <c r="F20" s="278">
        <f>SUM(B20:E20)</f>
        <v>22045</v>
      </c>
      <c r="G20" s="232">
        <f>F20/$F$9</f>
        <v>0.021630579723085408</v>
      </c>
      <c r="H20" s="231">
        <v>10941</v>
      </c>
      <c r="I20" s="229">
        <v>10990</v>
      </c>
      <c r="J20" s="230">
        <v>9</v>
      </c>
      <c r="K20" s="277">
        <v>7</v>
      </c>
      <c r="L20" s="278">
        <f>SUM(H20:K20)</f>
        <v>21947</v>
      </c>
      <c r="M20" s="218">
        <f>IF(ISERROR(F20/L20-1),"         /0",(F20/L20-1))</f>
        <v>0.004465302774866675</v>
      </c>
      <c r="N20" s="231">
        <v>77014</v>
      </c>
      <c r="O20" s="229">
        <v>84693</v>
      </c>
      <c r="P20" s="230">
        <v>340</v>
      </c>
      <c r="Q20" s="277">
        <v>535</v>
      </c>
      <c r="R20" s="278">
        <f>SUM(N20:Q20)</f>
        <v>162582</v>
      </c>
      <c r="S20" s="232">
        <f>R20/$R$9</f>
        <v>0.022508964086751345</v>
      </c>
      <c r="T20" s="235">
        <v>103129</v>
      </c>
      <c r="U20" s="229">
        <v>105953</v>
      </c>
      <c r="V20" s="230">
        <v>101</v>
      </c>
      <c r="W20" s="277">
        <v>31</v>
      </c>
      <c r="X20" s="278">
        <f>SUM(T20:W20)</f>
        <v>209214</v>
      </c>
      <c r="Y20" s="228">
        <f>IF(ISERROR(R20/X20-1),"         /0",IF(R20/X20&gt;5,"  *  ",(R20/X20-1)))</f>
        <v>-0.22289139350139087</v>
      </c>
    </row>
    <row r="21" spans="1:25" ht="19.5" customHeight="1">
      <c r="A21" s="234" t="s">
        <v>364</v>
      </c>
      <c r="B21" s="231">
        <v>2485</v>
      </c>
      <c r="C21" s="229">
        <v>2712</v>
      </c>
      <c r="D21" s="230">
        <v>0</v>
      </c>
      <c r="E21" s="277">
        <v>0</v>
      </c>
      <c r="F21" s="278">
        <f t="shared" si="0"/>
        <v>5197</v>
      </c>
      <c r="G21" s="232">
        <f t="shared" si="1"/>
        <v>0.00509930246409049</v>
      </c>
      <c r="H21" s="231">
        <v>1862</v>
      </c>
      <c r="I21" s="229">
        <v>2349</v>
      </c>
      <c r="J21" s="230"/>
      <c r="K21" s="277">
        <v>0</v>
      </c>
      <c r="L21" s="278">
        <f t="shared" si="2"/>
        <v>4211</v>
      </c>
      <c r="M21" s="218">
        <f t="shared" si="3"/>
        <v>0.234148658275944</v>
      </c>
      <c r="N21" s="231">
        <v>15844</v>
      </c>
      <c r="O21" s="229">
        <v>17174</v>
      </c>
      <c r="P21" s="230">
        <v>1</v>
      </c>
      <c r="Q21" s="277">
        <v>0</v>
      </c>
      <c r="R21" s="278">
        <f t="shared" si="4"/>
        <v>33019</v>
      </c>
      <c r="S21" s="232">
        <f t="shared" si="5"/>
        <v>0.004571376198966938</v>
      </c>
      <c r="T21" s="235">
        <v>13608</v>
      </c>
      <c r="U21" s="229">
        <v>14798</v>
      </c>
      <c r="V21" s="230">
        <v>2</v>
      </c>
      <c r="W21" s="277">
        <v>7</v>
      </c>
      <c r="X21" s="278">
        <f t="shared" si="6"/>
        <v>28415</v>
      </c>
      <c r="Y21" s="228">
        <f t="shared" si="7"/>
        <v>0.16202709836354035</v>
      </c>
    </row>
    <row r="22" spans="1:25" ht="19.5" customHeight="1">
      <c r="A22" s="234" t="s">
        <v>365</v>
      </c>
      <c r="B22" s="231">
        <v>646</v>
      </c>
      <c r="C22" s="229">
        <v>631</v>
      </c>
      <c r="D22" s="230">
        <v>0</v>
      </c>
      <c r="E22" s="277">
        <v>0</v>
      </c>
      <c r="F22" s="278">
        <f t="shared" si="0"/>
        <v>1277</v>
      </c>
      <c r="G22" s="232">
        <f t="shared" si="1"/>
        <v>0.001252993890060334</v>
      </c>
      <c r="H22" s="231">
        <v>663</v>
      </c>
      <c r="I22" s="229">
        <v>730</v>
      </c>
      <c r="J22" s="230"/>
      <c r="K22" s="277"/>
      <c r="L22" s="278">
        <f t="shared" si="2"/>
        <v>1393</v>
      </c>
      <c r="M22" s="218">
        <f t="shared" si="3"/>
        <v>-0.08327351040918884</v>
      </c>
      <c r="N22" s="231">
        <v>4604</v>
      </c>
      <c r="O22" s="229">
        <v>4836</v>
      </c>
      <c r="P22" s="230"/>
      <c r="Q22" s="277"/>
      <c r="R22" s="278">
        <f t="shared" si="4"/>
        <v>9440</v>
      </c>
      <c r="S22" s="232">
        <f t="shared" si="5"/>
        <v>0.0013069381664571273</v>
      </c>
      <c r="T22" s="235">
        <v>3695</v>
      </c>
      <c r="U22" s="229">
        <v>4591</v>
      </c>
      <c r="V22" s="230"/>
      <c r="W22" s="277">
        <v>0</v>
      </c>
      <c r="X22" s="278">
        <f t="shared" si="6"/>
        <v>8286</v>
      </c>
      <c r="Y22" s="228">
        <f t="shared" si="7"/>
        <v>0.13927105961863373</v>
      </c>
    </row>
    <row r="23" spans="1:25" ht="19.5" customHeight="1">
      <c r="A23" s="234" t="s">
        <v>366</v>
      </c>
      <c r="B23" s="231">
        <v>445</v>
      </c>
      <c r="C23" s="229">
        <v>499</v>
      </c>
      <c r="D23" s="230">
        <v>0</v>
      </c>
      <c r="E23" s="277">
        <v>0</v>
      </c>
      <c r="F23" s="278">
        <f>SUM(B23:E23)</f>
        <v>944</v>
      </c>
      <c r="G23" s="232">
        <f>F23/$F$9</f>
        <v>0.0009262539015011396</v>
      </c>
      <c r="H23" s="231">
        <v>365</v>
      </c>
      <c r="I23" s="229">
        <v>352</v>
      </c>
      <c r="J23" s="230"/>
      <c r="K23" s="277"/>
      <c r="L23" s="278">
        <f>SUM(H23:K23)</f>
        <v>717</v>
      </c>
      <c r="M23" s="218">
        <f>IF(ISERROR(F23/L23-1),"         /0",(F23/L23-1))</f>
        <v>0.31659693165969327</v>
      </c>
      <c r="N23" s="231">
        <v>3562</v>
      </c>
      <c r="O23" s="229">
        <v>4504</v>
      </c>
      <c r="P23" s="230"/>
      <c r="Q23" s="277">
        <v>0</v>
      </c>
      <c r="R23" s="278">
        <f>SUM(N23:Q23)</f>
        <v>8066</v>
      </c>
      <c r="S23" s="232">
        <f>R23/$R$9</f>
        <v>0.0011167122087545752</v>
      </c>
      <c r="T23" s="235">
        <v>2357</v>
      </c>
      <c r="U23" s="229">
        <v>2670</v>
      </c>
      <c r="V23" s="230">
        <v>10</v>
      </c>
      <c r="W23" s="277">
        <v>7</v>
      </c>
      <c r="X23" s="278">
        <f>SUM(T23:W23)</f>
        <v>5044</v>
      </c>
      <c r="Y23" s="228">
        <f>IF(ISERROR(R23/X23-1),"         /0",IF(R23/X23&gt;5,"  *  ",(R23/X23-1)))</f>
        <v>0.5991276764472642</v>
      </c>
    </row>
    <row r="24" spans="1:25" ht="19.5" customHeight="1" thickBot="1">
      <c r="A24" s="234" t="s">
        <v>56</v>
      </c>
      <c r="B24" s="231">
        <v>24</v>
      </c>
      <c r="C24" s="229">
        <v>2</v>
      </c>
      <c r="D24" s="230">
        <v>0</v>
      </c>
      <c r="E24" s="277">
        <v>0</v>
      </c>
      <c r="F24" s="278">
        <f t="shared" si="0"/>
        <v>26</v>
      </c>
      <c r="G24" s="232">
        <f t="shared" si="1"/>
        <v>2.5511230337955117E-05</v>
      </c>
      <c r="H24" s="231">
        <v>13</v>
      </c>
      <c r="I24" s="229"/>
      <c r="J24" s="230"/>
      <c r="K24" s="277"/>
      <c r="L24" s="278">
        <f t="shared" si="2"/>
        <v>13</v>
      </c>
      <c r="M24" s="218">
        <f t="shared" si="3"/>
        <v>1</v>
      </c>
      <c r="N24" s="231">
        <v>105</v>
      </c>
      <c r="O24" s="229">
        <v>14</v>
      </c>
      <c r="P24" s="230"/>
      <c r="Q24" s="277"/>
      <c r="R24" s="278">
        <f t="shared" si="4"/>
        <v>119</v>
      </c>
      <c r="S24" s="232">
        <f t="shared" si="5"/>
        <v>1.647517392038116E-05</v>
      </c>
      <c r="T24" s="235">
        <v>57</v>
      </c>
      <c r="U24" s="229">
        <v>0</v>
      </c>
      <c r="V24" s="230">
        <v>17</v>
      </c>
      <c r="W24" s="277">
        <v>1</v>
      </c>
      <c r="X24" s="278">
        <f t="shared" si="6"/>
        <v>75</v>
      </c>
      <c r="Y24" s="228">
        <f t="shared" si="7"/>
        <v>0.5866666666666667</v>
      </c>
    </row>
    <row r="25" spans="1:25" s="267" customFormat="1" ht="19.5" customHeight="1">
      <c r="A25" s="276" t="s">
        <v>59</v>
      </c>
      <c r="B25" s="273">
        <f>SUM(B26:B37)</f>
        <v>68665</v>
      </c>
      <c r="C25" s="272">
        <f>SUM(C26:C37)</f>
        <v>61798</v>
      </c>
      <c r="D25" s="271">
        <f>SUM(D26:D37)</f>
        <v>5</v>
      </c>
      <c r="E25" s="270">
        <f>SUM(E26:E37)</f>
        <v>0</v>
      </c>
      <c r="F25" s="269">
        <f t="shared" si="0"/>
        <v>130468</v>
      </c>
      <c r="G25" s="274">
        <f t="shared" si="1"/>
        <v>0.12801535383585877</v>
      </c>
      <c r="H25" s="273">
        <f>SUM(H26:H37)</f>
        <v>58529</v>
      </c>
      <c r="I25" s="272">
        <f>SUM(I26:I37)</f>
        <v>53529</v>
      </c>
      <c r="J25" s="271">
        <f>SUM(J26:J37)</f>
        <v>8</v>
      </c>
      <c r="K25" s="270">
        <f>SUM(K26:K37)</f>
        <v>0</v>
      </c>
      <c r="L25" s="269">
        <f t="shared" si="2"/>
        <v>112066</v>
      </c>
      <c r="M25" s="275">
        <f t="shared" si="3"/>
        <v>0.16420680670319276</v>
      </c>
      <c r="N25" s="273">
        <f>SUM(N26:N37)</f>
        <v>455809</v>
      </c>
      <c r="O25" s="272">
        <f>SUM(O26:O37)</f>
        <v>416673</v>
      </c>
      <c r="P25" s="271">
        <f>SUM(P26:P37)</f>
        <v>66</v>
      </c>
      <c r="Q25" s="270">
        <f>SUM(Q26:Q37)</f>
        <v>4</v>
      </c>
      <c r="R25" s="269">
        <f t="shared" si="4"/>
        <v>872552</v>
      </c>
      <c r="S25" s="274">
        <f t="shared" si="5"/>
        <v>0.12080206684518002</v>
      </c>
      <c r="T25" s="273">
        <f>SUM(T26:T37)</f>
        <v>391638</v>
      </c>
      <c r="U25" s="272">
        <f>SUM(U26:U37)</f>
        <v>358980</v>
      </c>
      <c r="V25" s="271">
        <f>SUM(V26:V37)</f>
        <v>106</v>
      </c>
      <c r="W25" s="270">
        <f>SUM(W26:W37)</f>
        <v>3</v>
      </c>
      <c r="X25" s="269">
        <f t="shared" si="6"/>
        <v>750727</v>
      </c>
      <c r="Y25" s="268">
        <f t="shared" si="7"/>
        <v>0.1622760337646041</v>
      </c>
    </row>
    <row r="26" spans="1:25" ht="19.5" customHeight="1">
      <c r="A26" s="234" t="s">
        <v>367</v>
      </c>
      <c r="B26" s="231">
        <v>39779</v>
      </c>
      <c r="C26" s="229">
        <v>34694</v>
      </c>
      <c r="D26" s="230">
        <v>5</v>
      </c>
      <c r="E26" s="277">
        <v>0</v>
      </c>
      <c r="F26" s="278">
        <f t="shared" si="0"/>
        <v>74478</v>
      </c>
      <c r="G26" s="232">
        <f t="shared" si="1"/>
        <v>0.07307790050423928</v>
      </c>
      <c r="H26" s="231">
        <v>32624</v>
      </c>
      <c r="I26" s="229">
        <v>31864</v>
      </c>
      <c r="J26" s="230">
        <v>8</v>
      </c>
      <c r="K26" s="277"/>
      <c r="L26" s="278">
        <f t="shared" si="2"/>
        <v>64496</v>
      </c>
      <c r="M26" s="218">
        <f t="shared" si="3"/>
        <v>0.1547692880178615</v>
      </c>
      <c r="N26" s="231">
        <v>271289</v>
      </c>
      <c r="O26" s="229">
        <v>244304</v>
      </c>
      <c r="P26" s="230">
        <v>57</v>
      </c>
      <c r="Q26" s="277">
        <v>0</v>
      </c>
      <c r="R26" s="278">
        <f t="shared" si="4"/>
        <v>515650</v>
      </c>
      <c r="S26" s="232">
        <f t="shared" si="5"/>
        <v>0.07139011287432391</v>
      </c>
      <c r="T26" s="231">
        <v>245112</v>
      </c>
      <c r="U26" s="229">
        <v>231083</v>
      </c>
      <c r="V26" s="230">
        <v>102</v>
      </c>
      <c r="W26" s="277">
        <v>0</v>
      </c>
      <c r="X26" s="264">
        <f t="shared" si="6"/>
        <v>476297</v>
      </c>
      <c r="Y26" s="228">
        <f t="shared" si="7"/>
        <v>0.08262281727577547</v>
      </c>
    </row>
    <row r="27" spans="1:25" ht="19.5" customHeight="1">
      <c r="A27" s="234" t="s">
        <v>368</v>
      </c>
      <c r="B27" s="231">
        <v>8869</v>
      </c>
      <c r="C27" s="229">
        <v>8255</v>
      </c>
      <c r="D27" s="230">
        <v>0</v>
      </c>
      <c r="E27" s="277">
        <v>0</v>
      </c>
      <c r="F27" s="278">
        <f aca="true" t="shared" si="8" ref="F27:F36">SUM(B27:E27)</f>
        <v>17124</v>
      </c>
      <c r="G27" s="232">
        <f aca="true" t="shared" si="9" ref="G27:G36">F27/$F$9</f>
        <v>0.01680208878104398</v>
      </c>
      <c r="H27" s="231">
        <v>8765</v>
      </c>
      <c r="I27" s="229">
        <v>7883</v>
      </c>
      <c r="J27" s="230"/>
      <c r="K27" s="277"/>
      <c r="L27" s="278">
        <f aca="true" t="shared" si="10" ref="L27:L36">SUM(H27:K27)</f>
        <v>16648</v>
      </c>
      <c r="M27" s="218">
        <f aca="true" t="shared" si="11" ref="M27:M36">IF(ISERROR(F27/L27-1),"         /0",(F27/L27-1))</f>
        <v>0.02859202306583364</v>
      </c>
      <c r="N27" s="231">
        <v>59112</v>
      </c>
      <c r="O27" s="229">
        <v>53967</v>
      </c>
      <c r="P27" s="230"/>
      <c r="Q27" s="277">
        <v>4</v>
      </c>
      <c r="R27" s="278">
        <f aca="true" t="shared" si="12" ref="R27:R36">SUM(N27:Q27)</f>
        <v>113083</v>
      </c>
      <c r="S27" s="232">
        <f aca="true" t="shared" si="13" ref="S27:S36">R27/$R$9</f>
        <v>0.015655983970071116</v>
      </c>
      <c r="T27" s="231">
        <v>59796</v>
      </c>
      <c r="U27" s="229">
        <v>55840</v>
      </c>
      <c r="V27" s="230"/>
      <c r="W27" s="277"/>
      <c r="X27" s="264">
        <f aca="true" t="shared" si="14" ref="X27:X36">SUM(T27:W27)</f>
        <v>115636</v>
      </c>
      <c r="Y27" s="228">
        <f aca="true" t="shared" si="15" ref="Y27:Y36">IF(ISERROR(R27/X27-1),"         /0",IF(R27/X27&gt;5,"  *  ",(R27/X27-1)))</f>
        <v>-0.022077899616036567</v>
      </c>
    </row>
    <row r="28" spans="1:25" ht="19.5" customHeight="1">
      <c r="A28" s="234" t="s">
        <v>369</v>
      </c>
      <c r="B28" s="231">
        <v>6811</v>
      </c>
      <c r="C28" s="229">
        <v>6417</v>
      </c>
      <c r="D28" s="230">
        <v>0</v>
      </c>
      <c r="E28" s="277">
        <v>0</v>
      </c>
      <c r="F28" s="278">
        <f t="shared" si="8"/>
        <v>13228</v>
      </c>
      <c r="G28" s="232">
        <f t="shared" si="9"/>
        <v>0.012979329035018089</v>
      </c>
      <c r="H28" s="231">
        <v>4702</v>
      </c>
      <c r="I28" s="229">
        <v>3657</v>
      </c>
      <c r="J28" s="230"/>
      <c r="K28" s="277"/>
      <c r="L28" s="278">
        <f t="shared" si="10"/>
        <v>8359</v>
      </c>
      <c r="M28" s="218">
        <f t="shared" si="11"/>
        <v>0.5824859432946525</v>
      </c>
      <c r="N28" s="231">
        <v>35828</v>
      </c>
      <c r="O28" s="229">
        <v>32677</v>
      </c>
      <c r="P28" s="230">
        <v>9</v>
      </c>
      <c r="Q28" s="277">
        <v>0</v>
      </c>
      <c r="R28" s="278">
        <f t="shared" si="12"/>
        <v>68514</v>
      </c>
      <c r="S28" s="232">
        <f t="shared" si="13"/>
        <v>0.009485546772949537</v>
      </c>
      <c r="T28" s="231">
        <v>13680</v>
      </c>
      <c r="U28" s="229">
        <v>7563</v>
      </c>
      <c r="V28" s="230"/>
      <c r="W28" s="277"/>
      <c r="X28" s="264">
        <f t="shared" si="14"/>
        <v>21243</v>
      </c>
      <c r="Y28" s="228">
        <f t="shared" si="15"/>
        <v>2.2252506708092077</v>
      </c>
    </row>
    <row r="29" spans="1:25" ht="19.5" customHeight="1">
      <c r="A29" s="234" t="s">
        <v>370</v>
      </c>
      <c r="B29" s="231">
        <v>5162</v>
      </c>
      <c r="C29" s="229">
        <v>4519</v>
      </c>
      <c r="D29" s="230">
        <v>0</v>
      </c>
      <c r="E29" s="277">
        <v>0</v>
      </c>
      <c r="F29" s="278">
        <f t="shared" si="8"/>
        <v>9681</v>
      </c>
      <c r="G29" s="232">
        <f t="shared" si="9"/>
        <v>0.009499008496220904</v>
      </c>
      <c r="H29" s="231">
        <v>9492</v>
      </c>
      <c r="I29" s="229">
        <v>8776</v>
      </c>
      <c r="J29" s="230"/>
      <c r="K29" s="277"/>
      <c r="L29" s="278">
        <f t="shared" si="10"/>
        <v>18268</v>
      </c>
      <c r="M29" s="218">
        <f t="shared" si="11"/>
        <v>-0.47005693015108385</v>
      </c>
      <c r="N29" s="231">
        <v>55950</v>
      </c>
      <c r="O29" s="229">
        <v>51676</v>
      </c>
      <c r="P29" s="230"/>
      <c r="Q29" s="277"/>
      <c r="R29" s="278">
        <f t="shared" si="12"/>
        <v>107626</v>
      </c>
      <c r="S29" s="232">
        <f t="shared" si="13"/>
        <v>0.014900479566007922</v>
      </c>
      <c r="T29" s="231">
        <v>65498</v>
      </c>
      <c r="U29" s="229">
        <v>60675</v>
      </c>
      <c r="V29" s="230"/>
      <c r="W29" s="277"/>
      <c r="X29" s="264">
        <f t="shared" si="14"/>
        <v>126173</v>
      </c>
      <c r="Y29" s="228">
        <f t="shared" si="15"/>
        <v>-0.14699658405522575</v>
      </c>
    </row>
    <row r="30" spans="1:25" ht="19.5" customHeight="1">
      <c r="A30" s="234" t="s">
        <v>371</v>
      </c>
      <c r="B30" s="231">
        <v>3864</v>
      </c>
      <c r="C30" s="229">
        <v>3982</v>
      </c>
      <c r="D30" s="230">
        <v>0</v>
      </c>
      <c r="E30" s="277">
        <v>0</v>
      </c>
      <c r="F30" s="278">
        <f t="shared" si="8"/>
        <v>7846</v>
      </c>
      <c r="G30" s="232">
        <f t="shared" si="9"/>
        <v>0.007698504355061379</v>
      </c>
      <c r="H30" s="231">
        <v>368</v>
      </c>
      <c r="I30" s="229">
        <v>62</v>
      </c>
      <c r="J30" s="230"/>
      <c r="K30" s="277"/>
      <c r="L30" s="278">
        <f t="shared" si="10"/>
        <v>430</v>
      </c>
      <c r="M30" s="218">
        <f t="shared" si="11"/>
        <v>17.246511627906976</v>
      </c>
      <c r="N30" s="231">
        <v>18136</v>
      </c>
      <c r="O30" s="229">
        <v>20247</v>
      </c>
      <c r="P30" s="230"/>
      <c r="Q30" s="277"/>
      <c r="R30" s="278">
        <f t="shared" si="12"/>
        <v>38383</v>
      </c>
      <c r="S30" s="232">
        <f t="shared" si="13"/>
        <v>0.0053140050469410935</v>
      </c>
      <c r="T30" s="231">
        <v>1949</v>
      </c>
      <c r="U30" s="229">
        <v>338</v>
      </c>
      <c r="V30" s="230"/>
      <c r="W30" s="277"/>
      <c r="X30" s="264">
        <f t="shared" si="14"/>
        <v>2287</v>
      </c>
      <c r="Y30" s="228" t="str">
        <f t="shared" si="15"/>
        <v>  *  </v>
      </c>
    </row>
    <row r="31" spans="1:25" ht="19.5" customHeight="1">
      <c r="A31" s="234" t="s">
        <v>372</v>
      </c>
      <c r="B31" s="231">
        <v>1206</v>
      </c>
      <c r="C31" s="229">
        <v>1089</v>
      </c>
      <c r="D31" s="230">
        <v>0</v>
      </c>
      <c r="E31" s="277">
        <v>0</v>
      </c>
      <c r="F31" s="278">
        <f t="shared" si="8"/>
        <v>2295</v>
      </c>
      <c r="G31" s="232">
        <f t="shared" si="9"/>
        <v>0.0022518566779079615</v>
      </c>
      <c r="H31" s="231">
        <v>515</v>
      </c>
      <c r="I31" s="229">
        <v>304</v>
      </c>
      <c r="J31" s="230"/>
      <c r="K31" s="277"/>
      <c r="L31" s="278">
        <f t="shared" si="10"/>
        <v>819</v>
      </c>
      <c r="M31" s="218">
        <f t="shared" si="11"/>
        <v>1.802197802197802</v>
      </c>
      <c r="N31" s="231">
        <v>3890</v>
      </c>
      <c r="O31" s="229">
        <v>3423</v>
      </c>
      <c r="P31" s="230"/>
      <c r="Q31" s="277"/>
      <c r="R31" s="278">
        <f t="shared" si="12"/>
        <v>7313</v>
      </c>
      <c r="S31" s="232">
        <f t="shared" si="13"/>
        <v>0.0010124617384852726</v>
      </c>
      <c r="T31" s="231">
        <v>1325</v>
      </c>
      <c r="U31" s="229">
        <v>687</v>
      </c>
      <c r="V31" s="230"/>
      <c r="W31" s="277"/>
      <c r="X31" s="264">
        <f t="shared" si="14"/>
        <v>2012</v>
      </c>
      <c r="Y31" s="228">
        <f t="shared" si="15"/>
        <v>2.6346918489065607</v>
      </c>
    </row>
    <row r="32" spans="1:25" ht="19.5" customHeight="1">
      <c r="A32" s="234" t="s">
        <v>373</v>
      </c>
      <c r="B32" s="231">
        <v>597</v>
      </c>
      <c r="C32" s="229">
        <v>785</v>
      </c>
      <c r="D32" s="230">
        <v>0</v>
      </c>
      <c r="E32" s="277">
        <v>0</v>
      </c>
      <c r="F32" s="278">
        <f>SUM(B32:E32)</f>
        <v>1382</v>
      </c>
      <c r="G32" s="232">
        <f>F32/$F$9</f>
        <v>0.001356020012578999</v>
      </c>
      <c r="H32" s="231">
        <v>1157</v>
      </c>
      <c r="I32" s="229">
        <v>699</v>
      </c>
      <c r="J32" s="230"/>
      <c r="K32" s="277"/>
      <c r="L32" s="278">
        <f>SUM(H32:K32)</f>
        <v>1856</v>
      </c>
      <c r="M32" s="218">
        <f>IF(ISERROR(F32/L32-1),"         /0",(F32/L32-1))</f>
        <v>-0.25538793103448276</v>
      </c>
      <c r="N32" s="231">
        <v>4239</v>
      </c>
      <c r="O32" s="229">
        <v>4722</v>
      </c>
      <c r="P32" s="230"/>
      <c r="Q32" s="277"/>
      <c r="R32" s="278">
        <f>SUM(N32:Q32)</f>
        <v>8961</v>
      </c>
      <c r="S32" s="232">
        <f>R32/$R$9</f>
        <v>0.0012406221302566015</v>
      </c>
      <c r="T32" s="231">
        <v>1822</v>
      </c>
      <c r="U32" s="229">
        <v>1989</v>
      </c>
      <c r="V32" s="230">
        <v>4</v>
      </c>
      <c r="W32" s="277">
        <v>3</v>
      </c>
      <c r="X32" s="264">
        <f>SUM(T32:W32)</f>
        <v>3818</v>
      </c>
      <c r="Y32" s="228">
        <f>IF(ISERROR(R32/X32-1),"         /0",IF(R32/X32&gt;5,"  *  ",(R32/X32-1)))</f>
        <v>1.3470403352540599</v>
      </c>
    </row>
    <row r="33" spans="1:25" ht="19.5" customHeight="1">
      <c r="A33" s="234" t="s">
        <v>374</v>
      </c>
      <c r="B33" s="231">
        <v>596</v>
      </c>
      <c r="C33" s="229">
        <v>533</v>
      </c>
      <c r="D33" s="230">
        <v>0</v>
      </c>
      <c r="E33" s="277">
        <v>0</v>
      </c>
      <c r="F33" s="278">
        <f t="shared" si="8"/>
        <v>1129</v>
      </c>
      <c r="G33" s="232">
        <f t="shared" si="9"/>
        <v>0.0011077761173673589</v>
      </c>
      <c r="H33" s="231">
        <v>201</v>
      </c>
      <c r="I33" s="229">
        <v>130</v>
      </c>
      <c r="J33" s="230"/>
      <c r="K33" s="277"/>
      <c r="L33" s="278">
        <f t="shared" si="10"/>
        <v>331</v>
      </c>
      <c r="M33" s="218">
        <f t="shared" si="11"/>
        <v>2.4108761329305137</v>
      </c>
      <c r="N33" s="231">
        <v>2329</v>
      </c>
      <c r="O33" s="229">
        <v>1360</v>
      </c>
      <c r="P33" s="230"/>
      <c r="Q33" s="277"/>
      <c r="R33" s="278">
        <f t="shared" si="12"/>
        <v>3689</v>
      </c>
      <c r="S33" s="232">
        <f t="shared" si="13"/>
        <v>0.000510730391531816</v>
      </c>
      <c r="T33" s="231">
        <v>425</v>
      </c>
      <c r="U33" s="229">
        <v>290</v>
      </c>
      <c r="V33" s="230"/>
      <c r="W33" s="277"/>
      <c r="X33" s="264">
        <f t="shared" si="14"/>
        <v>715</v>
      </c>
      <c r="Y33" s="228" t="str">
        <f t="shared" si="15"/>
        <v>  *  </v>
      </c>
    </row>
    <row r="34" spans="1:25" ht="19.5" customHeight="1">
      <c r="A34" s="234" t="s">
        <v>375</v>
      </c>
      <c r="B34" s="231">
        <v>522</v>
      </c>
      <c r="C34" s="229">
        <v>464</v>
      </c>
      <c r="D34" s="230">
        <v>0</v>
      </c>
      <c r="E34" s="277">
        <v>0</v>
      </c>
      <c r="F34" s="278">
        <f t="shared" si="8"/>
        <v>986</v>
      </c>
      <c r="G34" s="232">
        <f t="shared" si="9"/>
        <v>0.0009674643505086057</v>
      </c>
      <c r="H34" s="231">
        <v>121</v>
      </c>
      <c r="I34" s="229">
        <v>16</v>
      </c>
      <c r="J34" s="230"/>
      <c r="K34" s="277"/>
      <c r="L34" s="278">
        <f t="shared" si="10"/>
        <v>137</v>
      </c>
      <c r="M34" s="218">
        <f t="shared" si="11"/>
        <v>6.197080291970803</v>
      </c>
      <c r="N34" s="231">
        <v>1076</v>
      </c>
      <c r="O34" s="229">
        <v>894</v>
      </c>
      <c r="P34" s="230"/>
      <c r="Q34" s="277"/>
      <c r="R34" s="278">
        <f t="shared" si="12"/>
        <v>1970</v>
      </c>
      <c r="S34" s="232">
        <f t="shared" si="13"/>
        <v>0.0002727402741441251</v>
      </c>
      <c r="T34" s="231">
        <v>366</v>
      </c>
      <c r="U34" s="229">
        <v>34</v>
      </c>
      <c r="V34" s="230"/>
      <c r="W34" s="277"/>
      <c r="X34" s="264">
        <f t="shared" si="14"/>
        <v>400</v>
      </c>
      <c r="Y34" s="228">
        <f t="shared" si="15"/>
        <v>3.925</v>
      </c>
    </row>
    <row r="35" spans="1:25" ht="19.5" customHeight="1">
      <c r="A35" s="234" t="s">
        <v>376</v>
      </c>
      <c r="B35" s="231">
        <v>437</v>
      </c>
      <c r="C35" s="229">
        <v>236</v>
      </c>
      <c r="D35" s="230">
        <v>0</v>
      </c>
      <c r="E35" s="277">
        <v>0</v>
      </c>
      <c r="F35" s="278">
        <f t="shared" si="8"/>
        <v>673</v>
      </c>
      <c r="G35" s="232">
        <f t="shared" si="9"/>
        <v>0.0006603483852862998</v>
      </c>
      <c r="H35" s="231">
        <v>243</v>
      </c>
      <c r="I35" s="229">
        <v>57</v>
      </c>
      <c r="J35" s="230"/>
      <c r="K35" s="277"/>
      <c r="L35" s="278">
        <f t="shared" si="10"/>
        <v>300</v>
      </c>
      <c r="M35" s="218">
        <f t="shared" si="11"/>
        <v>1.2433333333333332</v>
      </c>
      <c r="N35" s="231">
        <v>1171</v>
      </c>
      <c r="O35" s="229">
        <v>994</v>
      </c>
      <c r="P35" s="230"/>
      <c r="Q35" s="277"/>
      <c r="R35" s="278">
        <f t="shared" si="12"/>
        <v>2165</v>
      </c>
      <c r="S35" s="232">
        <f t="shared" si="13"/>
        <v>0.00029973740787920346</v>
      </c>
      <c r="T35" s="231">
        <v>646</v>
      </c>
      <c r="U35" s="229">
        <v>236</v>
      </c>
      <c r="V35" s="230"/>
      <c r="W35" s="277"/>
      <c r="X35" s="264">
        <f t="shared" si="14"/>
        <v>882</v>
      </c>
      <c r="Y35" s="228">
        <f t="shared" si="15"/>
        <v>1.4546485260770976</v>
      </c>
    </row>
    <row r="36" spans="1:25" ht="19.5" customHeight="1">
      <c r="A36" s="234" t="s">
        <v>377</v>
      </c>
      <c r="B36" s="231">
        <v>186</v>
      </c>
      <c r="C36" s="229">
        <v>188</v>
      </c>
      <c r="D36" s="230">
        <v>0</v>
      </c>
      <c r="E36" s="277">
        <v>0</v>
      </c>
      <c r="F36" s="278">
        <f t="shared" si="8"/>
        <v>374</v>
      </c>
      <c r="G36" s="232">
        <f t="shared" si="9"/>
        <v>0.00036696923639981593</v>
      </c>
      <c r="H36" s="231">
        <v>67</v>
      </c>
      <c r="I36" s="229">
        <v>41</v>
      </c>
      <c r="J36" s="230"/>
      <c r="K36" s="277"/>
      <c r="L36" s="278">
        <f t="shared" si="10"/>
        <v>108</v>
      </c>
      <c r="M36" s="218">
        <f t="shared" si="11"/>
        <v>2.462962962962963</v>
      </c>
      <c r="N36" s="231">
        <v>419</v>
      </c>
      <c r="O36" s="229">
        <v>506</v>
      </c>
      <c r="P36" s="230"/>
      <c r="Q36" s="277"/>
      <c r="R36" s="278">
        <f t="shared" si="12"/>
        <v>925</v>
      </c>
      <c r="S36" s="232">
        <f t="shared" si="13"/>
        <v>0.00012806332669203842</v>
      </c>
      <c r="T36" s="231">
        <v>79</v>
      </c>
      <c r="U36" s="229">
        <v>111</v>
      </c>
      <c r="V36" s="230"/>
      <c r="W36" s="277"/>
      <c r="X36" s="264">
        <f t="shared" si="14"/>
        <v>190</v>
      </c>
      <c r="Y36" s="228">
        <f t="shared" si="15"/>
        <v>3.8684210526315788</v>
      </c>
    </row>
    <row r="37" spans="1:25" ht="19.5" customHeight="1" thickBot="1">
      <c r="A37" s="234" t="s">
        <v>56</v>
      </c>
      <c r="B37" s="231">
        <v>636</v>
      </c>
      <c r="C37" s="229">
        <v>636</v>
      </c>
      <c r="D37" s="230">
        <v>0</v>
      </c>
      <c r="E37" s="277">
        <v>0</v>
      </c>
      <c r="F37" s="213">
        <f>SUM(B37:E37)</f>
        <v>1272</v>
      </c>
      <c r="G37" s="232">
        <f>F37/$F$9</f>
        <v>0.001248087884226112</v>
      </c>
      <c r="H37" s="231">
        <v>274</v>
      </c>
      <c r="I37" s="229">
        <v>40</v>
      </c>
      <c r="J37" s="230"/>
      <c r="K37" s="277"/>
      <c r="L37" s="278">
        <f>SUM(H37:K37)</f>
        <v>314</v>
      </c>
      <c r="M37" s="218" t="s">
        <v>50</v>
      </c>
      <c r="N37" s="231">
        <v>2370</v>
      </c>
      <c r="O37" s="229">
        <v>1903</v>
      </c>
      <c r="P37" s="230">
        <v>0</v>
      </c>
      <c r="Q37" s="277">
        <v>0</v>
      </c>
      <c r="R37" s="278">
        <f>SUM(N37:Q37)</f>
        <v>4273</v>
      </c>
      <c r="S37" s="232">
        <f>R37/$R$9</f>
        <v>0.000591583345897384</v>
      </c>
      <c r="T37" s="231">
        <v>940</v>
      </c>
      <c r="U37" s="229">
        <v>134</v>
      </c>
      <c r="V37" s="230">
        <v>0</v>
      </c>
      <c r="W37" s="277">
        <v>0</v>
      </c>
      <c r="X37" s="264">
        <f>SUM(T37:W37)</f>
        <v>1074</v>
      </c>
      <c r="Y37" s="228">
        <f>IF(ISERROR(R37/X37-1),"         /0",IF(R37/X37&gt;5,"  *  ",(R37/X37-1)))</f>
        <v>2.978584729981378</v>
      </c>
    </row>
    <row r="38" spans="1:25" s="267" customFormat="1" ht="19.5" customHeight="1">
      <c r="A38" s="276" t="s">
        <v>58</v>
      </c>
      <c r="B38" s="273">
        <f>SUM(B39:B47)</f>
        <v>145977</v>
      </c>
      <c r="C38" s="272">
        <f>SUM(C39:C47)</f>
        <v>138870</v>
      </c>
      <c r="D38" s="271">
        <f>SUM(D39:D47)</f>
        <v>2048</v>
      </c>
      <c r="E38" s="270">
        <f>SUM(E39:E47)</f>
        <v>2103</v>
      </c>
      <c r="F38" s="269">
        <f t="shared" si="0"/>
        <v>288998</v>
      </c>
      <c r="G38" s="274">
        <f t="shared" si="1"/>
        <v>0.28356517481570587</v>
      </c>
      <c r="H38" s="273">
        <f>SUM(H39:H47)</f>
        <v>139068</v>
      </c>
      <c r="I38" s="272">
        <f>SUM(I39:I47)</f>
        <v>125825</v>
      </c>
      <c r="J38" s="271">
        <f>SUM(J39:J47)</f>
        <v>2671</v>
      </c>
      <c r="K38" s="270">
        <f>SUM(K39:K47)</f>
        <v>2623</v>
      </c>
      <c r="L38" s="269">
        <f t="shared" si="2"/>
        <v>270187</v>
      </c>
      <c r="M38" s="275">
        <f t="shared" si="3"/>
        <v>0.06962215058459509</v>
      </c>
      <c r="N38" s="273">
        <f>SUM(N39:N47)</f>
        <v>1032395</v>
      </c>
      <c r="O38" s="272">
        <f>SUM(O39:O47)</f>
        <v>1007922</v>
      </c>
      <c r="P38" s="271">
        <f>SUM(P39:P47)</f>
        <v>25828</v>
      </c>
      <c r="Q38" s="270">
        <f>SUM(Q39:Q47)</f>
        <v>26867</v>
      </c>
      <c r="R38" s="269">
        <f t="shared" si="4"/>
        <v>2093012</v>
      </c>
      <c r="S38" s="274">
        <f t="shared" si="5"/>
        <v>0.28977089678525053</v>
      </c>
      <c r="T38" s="273">
        <f>SUM(T39:T47)</f>
        <v>867953</v>
      </c>
      <c r="U38" s="272">
        <f>SUM(U39:U47)</f>
        <v>829883</v>
      </c>
      <c r="V38" s="271">
        <f>SUM(V39:V47)</f>
        <v>25604</v>
      </c>
      <c r="W38" s="270">
        <f>SUM(W39:W47)</f>
        <v>25228</v>
      </c>
      <c r="X38" s="269">
        <f t="shared" si="6"/>
        <v>1748668</v>
      </c>
      <c r="Y38" s="268">
        <f t="shared" si="7"/>
        <v>0.19691788263981502</v>
      </c>
    </row>
    <row r="39" spans="1:25" s="204" customFormat="1" ht="19.5" customHeight="1">
      <c r="A39" s="219" t="s">
        <v>378</v>
      </c>
      <c r="B39" s="217">
        <v>83488</v>
      </c>
      <c r="C39" s="214">
        <v>77417</v>
      </c>
      <c r="D39" s="213">
        <v>1939</v>
      </c>
      <c r="E39" s="265">
        <v>1996</v>
      </c>
      <c r="F39" s="264">
        <f t="shared" si="0"/>
        <v>164840</v>
      </c>
      <c r="G39" s="216">
        <f t="shared" si="1"/>
        <v>0.16174120034263545</v>
      </c>
      <c r="H39" s="217">
        <v>87104</v>
      </c>
      <c r="I39" s="214">
        <v>76146</v>
      </c>
      <c r="J39" s="213">
        <v>2536</v>
      </c>
      <c r="K39" s="265">
        <v>2508</v>
      </c>
      <c r="L39" s="264">
        <f t="shared" si="2"/>
        <v>168294</v>
      </c>
      <c r="M39" s="266">
        <f t="shared" si="3"/>
        <v>-0.02052360749640514</v>
      </c>
      <c r="N39" s="217">
        <v>603859</v>
      </c>
      <c r="O39" s="214">
        <v>570080</v>
      </c>
      <c r="P39" s="213">
        <v>20896</v>
      </c>
      <c r="Q39" s="265">
        <v>21174</v>
      </c>
      <c r="R39" s="264">
        <f t="shared" si="4"/>
        <v>1216009</v>
      </c>
      <c r="S39" s="216">
        <f t="shared" si="5"/>
        <v>0.1683526030567124</v>
      </c>
      <c r="T39" s="215">
        <v>536757</v>
      </c>
      <c r="U39" s="214">
        <v>501701</v>
      </c>
      <c r="V39" s="213">
        <v>20355</v>
      </c>
      <c r="W39" s="265">
        <v>20180</v>
      </c>
      <c r="X39" s="264">
        <f t="shared" si="6"/>
        <v>1078993</v>
      </c>
      <c r="Y39" s="212">
        <f t="shared" si="7"/>
        <v>0.12698506848515234</v>
      </c>
    </row>
    <row r="40" spans="1:25" s="204" customFormat="1" ht="19.5" customHeight="1">
      <c r="A40" s="219" t="s">
        <v>379</v>
      </c>
      <c r="B40" s="217">
        <v>43167</v>
      </c>
      <c r="C40" s="214">
        <v>41148</v>
      </c>
      <c r="D40" s="213">
        <v>1</v>
      </c>
      <c r="E40" s="265">
        <v>4</v>
      </c>
      <c r="F40" s="264">
        <f t="shared" si="0"/>
        <v>84320</v>
      </c>
      <c r="G40" s="216">
        <f t="shared" si="1"/>
        <v>0.08273488238832213</v>
      </c>
      <c r="H40" s="217">
        <v>34781</v>
      </c>
      <c r="I40" s="214">
        <v>32270</v>
      </c>
      <c r="J40" s="213"/>
      <c r="K40" s="265"/>
      <c r="L40" s="264">
        <f t="shared" si="2"/>
        <v>67051</v>
      </c>
      <c r="M40" s="266">
        <f t="shared" si="3"/>
        <v>0.25755022296460894</v>
      </c>
      <c r="N40" s="217">
        <v>294230</v>
      </c>
      <c r="O40" s="214">
        <v>298245</v>
      </c>
      <c r="P40" s="213">
        <v>4068</v>
      </c>
      <c r="Q40" s="265">
        <v>4779</v>
      </c>
      <c r="R40" s="264">
        <f t="shared" si="4"/>
        <v>601322</v>
      </c>
      <c r="S40" s="216">
        <f t="shared" si="5"/>
        <v>0.08325113052228102</v>
      </c>
      <c r="T40" s="215">
        <v>214003</v>
      </c>
      <c r="U40" s="214">
        <v>211301</v>
      </c>
      <c r="V40" s="213">
        <v>2607</v>
      </c>
      <c r="W40" s="265">
        <v>2485</v>
      </c>
      <c r="X40" s="264">
        <f t="shared" si="6"/>
        <v>430396</v>
      </c>
      <c r="Y40" s="212">
        <f t="shared" si="7"/>
        <v>0.39713659048875916</v>
      </c>
    </row>
    <row r="41" spans="1:25" s="204" customFormat="1" ht="19.5" customHeight="1">
      <c r="A41" s="219" t="s">
        <v>380</v>
      </c>
      <c r="B41" s="217">
        <v>5998</v>
      </c>
      <c r="C41" s="214">
        <v>7060</v>
      </c>
      <c r="D41" s="213">
        <v>3</v>
      </c>
      <c r="E41" s="265">
        <v>0</v>
      </c>
      <c r="F41" s="264">
        <f t="shared" si="0"/>
        <v>13061</v>
      </c>
      <c r="G41" s="216">
        <f t="shared" si="1"/>
        <v>0.012815468440155069</v>
      </c>
      <c r="H41" s="217">
        <v>5466</v>
      </c>
      <c r="I41" s="214">
        <v>6339</v>
      </c>
      <c r="J41" s="213">
        <v>9</v>
      </c>
      <c r="K41" s="265">
        <v>8</v>
      </c>
      <c r="L41" s="264">
        <f t="shared" si="2"/>
        <v>11822</v>
      </c>
      <c r="M41" s="266">
        <f t="shared" si="3"/>
        <v>0.10480460159025551</v>
      </c>
      <c r="N41" s="217">
        <v>37399</v>
      </c>
      <c r="O41" s="214">
        <v>45202</v>
      </c>
      <c r="P41" s="213">
        <v>182</v>
      </c>
      <c r="Q41" s="265">
        <v>257</v>
      </c>
      <c r="R41" s="264">
        <f t="shared" si="4"/>
        <v>83040</v>
      </c>
      <c r="S41" s="216">
        <f t="shared" si="5"/>
        <v>0.011496625565953374</v>
      </c>
      <c r="T41" s="215">
        <v>33137</v>
      </c>
      <c r="U41" s="214">
        <v>38595</v>
      </c>
      <c r="V41" s="213">
        <v>252</v>
      </c>
      <c r="W41" s="265">
        <v>324</v>
      </c>
      <c r="X41" s="264">
        <f t="shared" si="6"/>
        <v>72308</v>
      </c>
      <c r="Y41" s="212">
        <f t="shared" si="7"/>
        <v>0.14842064501853192</v>
      </c>
    </row>
    <row r="42" spans="1:25" s="204" customFormat="1" ht="19.5" customHeight="1">
      <c r="A42" s="219" t="s">
        <v>381</v>
      </c>
      <c r="B42" s="217">
        <v>5104</v>
      </c>
      <c r="C42" s="214">
        <v>5475</v>
      </c>
      <c r="D42" s="213">
        <v>0</v>
      </c>
      <c r="E42" s="265">
        <v>3</v>
      </c>
      <c r="F42" s="264">
        <f>SUM(B42:E42)</f>
        <v>10582</v>
      </c>
      <c r="G42" s="216">
        <f>F42/$F$9</f>
        <v>0.010383070747547733</v>
      </c>
      <c r="H42" s="217">
        <v>4658</v>
      </c>
      <c r="I42" s="214">
        <v>4850</v>
      </c>
      <c r="J42" s="213">
        <v>3</v>
      </c>
      <c r="K42" s="265"/>
      <c r="L42" s="264">
        <f>SUM(H42:K42)</f>
        <v>9511</v>
      </c>
      <c r="M42" s="266">
        <f>IF(ISERROR(F42/L42-1),"         /0",(F42/L42-1))</f>
        <v>0.1126064556828934</v>
      </c>
      <c r="N42" s="217">
        <v>42286</v>
      </c>
      <c r="O42" s="214">
        <v>44314</v>
      </c>
      <c r="P42" s="213">
        <v>489</v>
      </c>
      <c r="Q42" s="265">
        <v>362</v>
      </c>
      <c r="R42" s="264">
        <f>SUM(N42:Q42)</f>
        <v>87451</v>
      </c>
      <c r="S42" s="216">
        <f>R42/$R$9</f>
        <v>0.012107314575724814</v>
      </c>
      <c r="T42" s="215">
        <v>35932</v>
      </c>
      <c r="U42" s="214">
        <v>36924</v>
      </c>
      <c r="V42" s="213">
        <v>1936</v>
      </c>
      <c r="W42" s="265">
        <v>1834</v>
      </c>
      <c r="X42" s="264">
        <f>SUM(T42:W42)</f>
        <v>76626</v>
      </c>
      <c r="Y42" s="212">
        <f>IF(ISERROR(R42/X42-1),"         /0",IF(R42/X42&gt;5,"  *  ",(R42/X42-1)))</f>
        <v>0.14127058700702122</v>
      </c>
    </row>
    <row r="43" spans="1:25" s="204" customFormat="1" ht="19.5" customHeight="1">
      <c r="A43" s="219" t="s">
        <v>382</v>
      </c>
      <c r="B43" s="217">
        <v>3105</v>
      </c>
      <c r="C43" s="214">
        <v>2940</v>
      </c>
      <c r="D43" s="213">
        <v>94</v>
      </c>
      <c r="E43" s="265">
        <v>94</v>
      </c>
      <c r="F43" s="264">
        <f>SUM(B43:E43)</f>
        <v>6233</v>
      </c>
      <c r="G43" s="216">
        <f>F43/$F$9</f>
        <v>0.006115826872941317</v>
      </c>
      <c r="H43" s="217">
        <v>2559</v>
      </c>
      <c r="I43" s="214">
        <v>2533</v>
      </c>
      <c r="J43" s="213">
        <v>93</v>
      </c>
      <c r="K43" s="265">
        <v>93</v>
      </c>
      <c r="L43" s="264">
        <f>SUM(H43:K43)</f>
        <v>5278</v>
      </c>
      <c r="M43" s="266">
        <f>IF(ISERROR(F43/L43-1),"         /0",(F43/L43-1))</f>
        <v>0.18093974990526718</v>
      </c>
      <c r="N43" s="217">
        <v>18349</v>
      </c>
      <c r="O43" s="214">
        <v>17999</v>
      </c>
      <c r="P43" s="213">
        <v>110</v>
      </c>
      <c r="Q43" s="265">
        <v>110</v>
      </c>
      <c r="R43" s="264">
        <f>SUM(N43:Q43)</f>
        <v>36568</v>
      </c>
      <c r="S43" s="216">
        <f>R43/$R$9</f>
        <v>0.005062724032945364</v>
      </c>
      <c r="T43" s="215">
        <v>16505</v>
      </c>
      <c r="U43" s="214">
        <v>16542</v>
      </c>
      <c r="V43" s="213">
        <v>288</v>
      </c>
      <c r="W43" s="265">
        <v>255</v>
      </c>
      <c r="X43" s="264">
        <f>SUM(T43:W43)</f>
        <v>33590</v>
      </c>
      <c r="Y43" s="212">
        <f>IF(ISERROR(R43/X43-1),"         /0",IF(R43/X43&gt;5,"  *  ",(R43/X43-1)))</f>
        <v>0.08865733849359936</v>
      </c>
    </row>
    <row r="44" spans="1:25" s="204" customFormat="1" ht="19.5" customHeight="1">
      <c r="A44" s="219" t="s">
        <v>383</v>
      </c>
      <c r="B44" s="217">
        <v>2690</v>
      </c>
      <c r="C44" s="214">
        <v>2775</v>
      </c>
      <c r="D44" s="213">
        <v>3</v>
      </c>
      <c r="E44" s="265">
        <v>0</v>
      </c>
      <c r="F44" s="264">
        <f>SUM(B44:E44)</f>
        <v>5468</v>
      </c>
      <c r="G44" s="216">
        <f>F44/$F$9</f>
        <v>0.00536520798030533</v>
      </c>
      <c r="H44" s="217">
        <v>2547</v>
      </c>
      <c r="I44" s="214">
        <v>2383</v>
      </c>
      <c r="J44" s="213"/>
      <c r="K44" s="265"/>
      <c r="L44" s="264">
        <f>SUM(H44:K44)</f>
        <v>4930</v>
      </c>
      <c r="M44" s="266">
        <f>IF(ISERROR(F44/L44-1),"         /0",(F44/L44-1))</f>
        <v>0.1091277890466531</v>
      </c>
      <c r="N44" s="217">
        <v>20159</v>
      </c>
      <c r="O44" s="214">
        <v>19066</v>
      </c>
      <c r="P44" s="213">
        <v>3</v>
      </c>
      <c r="Q44" s="265">
        <v>127</v>
      </c>
      <c r="R44" s="264">
        <f>SUM(N44:Q44)</f>
        <v>39355</v>
      </c>
      <c r="S44" s="216">
        <f>R44/$R$9</f>
        <v>0.005448575375097484</v>
      </c>
      <c r="T44" s="215">
        <v>16427</v>
      </c>
      <c r="U44" s="214">
        <v>14992</v>
      </c>
      <c r="V44" s="213"/>
      <c r="W44" s="265">
        <v>12</v>
      </c>
      <c r="X44" s="264">
        <f>SUM(T44:W44)</f>
        <v>31431</v>
      </c>
      <c r="Y44" s="212">
        <f>IF(ISERROR(R44/X44-1),"         /0",IF(R44/X44&gt;5,"  *  ",(R44/X44-1)))</f>
        <v>0.25210779167064357</v>
      </c>
    </row>
    <row r="45" spans="1:25" s="204" customFormat="1" ht="19.5" customHeight="1">
      <c r="A45" s="219" t="s">
        <v>384</v>
      </c>
      <c r="B45" s="217">
        <v>1240</v>
      </c>
      <c r="C45" s="214">
        <v>1300</v>
      </c>
      <c r="D45" s="213">
        <v>0</v>
      </c>
      <c r="E45" s="265">
        <v>0</v>
      </c>
      <c r="F45" s="264">
        <f>SUM(B45:E45)</f>
        <v>2540</v>
      </c>
      <c r="G45" s="216">
        <f>F45/$F$9</f>
        <v>0.0024922509637848463</v>
      </c>
      <c r="H45" s="217">
        <v>1212</v>
      </c>
      <c r="I45" s="214">
        <v>844</v>
      </c>
      <c r="J45" s="213">
        <v>30</v>
      </c>
      <c r="K45" s="265">
        <v>14</v>
      </c>
      <c r="L45" s="264">
        <f>SUM(H45:K45)</f>
        <v>2100</v>
      </c>
      <c r="M45" s="266">
        <f>IF(ISERROR(F45/L45-1),"         /0",(F45/L45-1))</f>
        <v>0.20952380952380945</v>
      </c>
      <c r="N45" s="217">
        <v>8636</v>
      </c>
      <c r="O45" s="214">
        <v>8866</v>
      </c>
      <c r="P45" s="213">
        <v>37</v>
      </c>
      <c r="Q45" s="265">
        <v>19</v>
      </c>
      <c r="R45" s="264">
        <f>SUM(N45:Q45)</f>
        <v>17558</v>
      </c>
      <c r="S45" s="216">
        <f>R45/$R$9</f>
        <v>0.0024308496108743903</v>
      </c>
      <c r="T45" s="215">
        <v>10852</v>
      </c>
      <c r="U45" s="214">
        <v>6689</v>
      </c>
      <c r="V45" s="213">
        <v>142</v>
      </c>
      <c r="W45" s="265">
        <v>129</v>
      </c>
      <c r="X45" s="264">
        <f>SUM(T45:W45)</f>
        <v>17812</v>
      </c>
      <c r="Y45" s="212">
        <f>IF(ISERROR(R45/X45-1),"         /0",IF(R45/X45&gt;5,"  *  ",(R45/X45-1)))</f>
        <v>-0.014260049404895558</v>
      </c>
    </row>
    <row r="46" spans="1:25" s="204" customFormat="1" ht="19.5" customHeight="1">
      <c r="A46" s="219" t="s">
        <v>385</v>
      </c>
      <c r="B46" s="217">
        <v>957</v>
      </c>
      <c r="C46" s="214">
        <v>484</v>
      </c>
      <c r="D46" s="213">
        <v>0</v>
      </c>
      <c r="E46" s="265">
        <v>0</v>
      </c>
      <c r="F46" s="264">
        <f t="shared" si="0"/>
        <v>1441</v>
      </c>
      <c r="G46" s="216">
        <f t="shared" si="1"/>
        <v>0.0014139108814228201</v>
      </c>
      <c r="H46" s="217">
        <v>412</v>
      </c>
      <c r="I46" s="214">
        <v>299</v>
      </c>
      <c r="J46" s="213"/>
      <c r="K46" s="265"/>
      <c r="L46" s="264">
        <f t="shared" si="2"/>
        <v>711</v>
      </c>
      <c r="M46" s="266">
        <f t="shared" si="3"/>
        <v>1.0267229254571029</v>
      </c>
      <c r="N46" s="217">
        <v>5901</v>
      </c>
      <c r="O46" s="214">
        <v>2665</v>
      </c>
      <c r="P46" s="213"/>
      <c r="Q46" s="265">
        <v>0</v>
      </c>
      <c r="R46" s="264">
        <f t="shared" si="4"/>
        <v>8566</v>
      </c>
      <c r="S46" s="216">
        <f t="shared" si="5"/>
        <v>0.0011859356285881095</v>
      </c>
      <c r="T46" s="215">
        <v>2766</v>
      </c>
      <c r="U46" s="214">
        <v>2050</v>
      </c>
      <c r="V46" s="213"/>
      <c r="W46" s="265"/>
      <c r="X46" s="264">
        <f t="shared" si="6"/>
        <v>4816</v>
      </c>
      <c r="Y46" s="212">
        <f t="shared" si="7"/>
        <v>0.7786544850498338</v>
      </c>
    </row>
    <row r="47" spans="1:25" s="204" customFormat="1" ht="19.5" customHeight="1" thickBot="1">
      <c r="A47" s="219" t="s">
        <v>56</v>
      </c>
      <c r="B47" s="217">
        <v>228</v>
      </c>
      <c r="C47" s="214">
        <v>271</v>
      </c>
      <c r="D47" s="213">
        <v>8</v>
      </c>
      <c r="E47" s="265">
        <v>6</v>
      </c>
      <c r="F47" s="264">
        <f t="shared" si="0"/>
        <v>513</v>
      </c>
      <c r="G47" s="216">
        <f t="shared" si="1"/>
        <v>0.0005033561985911914</v>
      </c>
      <c r="H47" s="217">
        <v>329</v>
      </c>
      <c r="I47" s="214">
        <v>161</v>
      </c>
      <c r="J47" s="213">
        <v>0</v>
      </c>
      <c r="K47" s="265"/>
      <c r="L47" s="264">
        <f t="shared" si="2"/>
        <v>490</v>
      </c>
      <c r="M47" s="266">
        <f t="shared" si="3"/>
        <v>0.04693877551020398</v>
      </c>
      <c r="N47" s="217">
        <v>1576</v>
      </c>
      <c r="O47" s="214">
        <v>1485</v>
      </c>
      <c r="P47" s="213">
        <v>43</v>
      </c>
      <c r="Q47" s="265">
        <v>39</v>
      </c>
      <c r="R47" s="264">
        <f t="shared" si="4"/>
        <v>3143</v>
      </c>
      <c r="S47" s="216">
        <f t="shared" si="5"/>
        <v>0.00043513841707359653</v>
      </c>
      <c r="T47" s="215">
        <v>1574</v>
      </c>
      <c r="U47" s="214">
        <v>1089</v>
      </c>
      <c r="V47" s="213">
        <v>24</v>
      </c>
      <c r="W47" s="265">
        <v>9</v>
      </c>
      <c r="X47" s="264">
        <f t="shared" si="6"/>
        <v>2696</v>
      </c>
      <c r="Y47" s="212">
        <f t="shared" si="7"/>
        <v>0.16580118694362023</v>
      </c>
    </row>
    <row r="48" spans="1:25" s="267" customFormat="1" ht="19.5" customHeight="1">
      <c r="A48" s="276" t="s">
        <v>57</v>
      </c>
      <c r="B48" s="273">
        <f>SUM(B49:B51)</f>
        <v>11955</v>
      </c>
      <c r="C48" s="272">
        <f>SUM(C49:C51)</f>
        <v>10821</v>
      </c>
      <c r="D48" s="271">
        <f>SUM(D49:D51)</f>
        <v>20</v>
      </c>
      <c r="E48" s="270">
        <f>SUM(E49:E51)</f>
        <v>32</v>
      </c>
      <c r="F48" s="269">
        <f t="shared" si="0"/>
        <v>22828</v>
      </c>
      <c r="G48" s="274">
        <f t="shared" si="1"/>
        <v>0.022398860236724594</v>
      </c>
      <c r="H48" s="273">
        <f>SUM(H49:H51)</f>
        <v>12030</v>
      </c>
      <c r="I48" s="272">
        <f>SUM(I49:I51)</f>
        <v>10228</v>
      </c>
      <c r="J48" s="271">
        <f>SUM(J49:J51)</f>
        <v>45</v>
      </c>
      <c r="K48" s="270">
        <f>SUM(K49:K51)</f>
        <v>31</v>
      </c>
      <c r="L48" s="269">
        <f t="shared" si="2"/>
        <v>22334</v>
      </c>
      <c r="M48" s="275">
        <f t="shared" si="3"/>
        <v>0.022118742724097862</v>
      </c>
      <c r="N48" s="273">
        <f>SUM(N49:N51)</f>
        <v>85455</v>
      </c>
      <c r="O48" s="272">
        <f>SUM(O49:O51)</f>
        <v>86000</v>
      </c>
      <c r="P48" s="271">
        <f>SUM(P49:P51)</f>
        <v>427</v>
      </c>
      <c r="Q48" s="270">
        <f>SUM(Q49:Q51)</f>
        <v>561</v>
      </c>
      <c r="R48" s="269">
        <f t="shared" si="4"/>
        <v>172443</v>
      </c>
      <c r="S48" s="274">
        <f t="shared" si="5"/>
        <v>0.023874188372708306</v>
      </c>
      <c r="T48" s="273">
        <f>SUM(T49:T51)</f>
        <v>67984</v>
      </c>
      <c r="U48" s="272">
        <f>SUM(U49:U51)</f>
        <v>69343</v>
      </c>
      <c r="V48" s="271">
        <f>SUM(V49:V51)</f>
        <v>1068</v>
      </c>
      <c r="W48" s="270">
        <f>SUM(W49:W51)</f>
        <v>819</v>
      </c>
      <c r="X48" s="269">
        <f t="shared" si="6"/>
        <v>139214</v>
      </c>
      <c r="Y48" s="268">
        <f t="shared" si="7"/>
        <v>0.23869007427413913</v>
      </c>
    </row>
    <row r="49" spans="1:25" ht="19.5" customHeight="1">
      <c r="A49" s="219" t="s">
        <v>386</v>
      </c>
      <c r="B49" s="217">
        <v>9106</v>
      </c>
      <c r="C49" s="214">
        <v>7550</v>
      </c>
      <c r="D49" s="213">
        <v>6</v>
      </c>
      <c r="E49" s="265">
        <v>23</v>
      </c>
      <c r="F49" s="264">
        <f t="shared" si="0"/>
        <v>16685</v>
      </c>
      <c r="G49" s="216">
        <f t="shared" si="1"/>
        <v>0.016371341468799275</v>
      </c>
      <c r="H49" s="217">
        <v>8456</v>
      </c>
      <c r="I49" s="214">
        <v>7012</v>
      </c>
      <c r="J49" s="213">
        <v>30</v>
      </c>
      <c r="K49" s="265">
        <v>30</v>
      </c>
      <c r="L49" s="264">
        <f t="shared" si="2"/>
        <v>15528</v>
      </c>
      <c r="M49" s="266">
        <f t="shared" si="3"/>
        <v>0.07451056156620295</v>
      </c>
      <c r="N49" s="217">
        <v>63105</v>
      </c>
      <c r="O49" s="214">
        <v>62937</v>
      </c>
      <c r="P49" s="213">
        <v>226</v>
      </c>
      <c r="Q49" s="265">
        <v>254</v>
      </c>
      <c r="R49" s="264">
        <f t="shared" si="4"/>
        <v>126522</v>
      </c>
      <c r="S49" s="216">
        <f t="shared" si="5"/>
        <v>0.01751657104835685</v>
      </c>
      <c r="T49" s="215">
        <v>46331</v>
      </c>
      <c r="U49" s="214">
        <v>47975</v>
      </c>
      <c r="V49" s="213">
        <v>332</v>
      </c>
      <c r="W49" s="265">
        <v>323</v>
      </c>
      <c r="X49" s="264">
        <f t="shared" si="6"/>
        <v>94961</v>
      </c>
      <c r="Y49" s="212">
        <f t="shared" si="7"/>
        <v>0.3323574941291687</v>
      </c>
    </row>
    <row r="50" spans="1:25" ht="19.5" customHeight="1">
      <c r="A50" s="219" t="s">
        <v>387</v>
      </c>
      <c r="B50" s="217">
        <v>2759</v>
      </c>
      <c r="C50" s="214">
        <v>3078</v>
      </c>
      <c r="D50" s="213">
        <v>14</v>
      </c>
      <c r="E50" s="265">
        <v>7</v>
      </c>
      <c r="F50" s="264">
        <f t="shared" si="0"/>
        <v>5858</v>
      </c>
      <c r="G50" s="216">
        <f t="shared" si="1"/>
        <v>0.005747876435374657</v>
      </c>
      <c r="H50" s="217">
        <v>3455</v>
      </c>
      <c r="I50" s="214">
        <v>3031</v>
      </c>
      <c r="J50" s="213">
        <v>15</v>
      </c>
      <c r="K50" s="265">
        <v>0</v>
      </c>
      <c r="L50" s="264">
        <f t="shared" si="2"/>
        <v>6501</v>
      </c>
      <c r="M50" s="266">
        <f t="shared" si="3"/>
        <v>-0.09890786032918009</v>
      </c>
      <c r="N50" s="217">
        <v>21875</v>
      </c>
      <c r="O50" s="214">
        <v>21904</v>
      </c>
      <c r="P50" s="213">
        <v>198</v>
      </c>
      <c r="Q50" s="265">
        <v>296</v>
      </c>
      <c r="R50" s="264">
        <f t="shared" si="4"/>
        <v>44273</v>
      </c>
      <c r="S50" s="216">
        <f t="shared" si="5"/>
        <v>0.006129456932580127</v>
      </c>
      <c r="T50" s="215">
        <v>21076</v>
      </c>
      <c r="U50" s="214">
        <v>20240</v>
      </c>
      <c r="V50" s="213">
        <v>736</v>
      </c>
      <c r="W50" s="265">
        <v>495</v>
      </c>
      <c r="X50" s="264">
        <f t="shared" si="6"/>
        <v>42547</v>
      </c>
      <c r="Y50" s="212">
        <f t="shared" si="7"/>
        <v>0.040566902484311385</v>
      </c>
    </row>
    <row r="51" spans="1:25" ht="19.5" customHeight="1" thickBot="1">
      <c r="A51" s="219" t="s">
        <v>56</v>
      </c>
      <c r="B51" s="217">
        <v>90</v>
      </c>
      <c r="C51" s="214">
        <v>193</v>
      </c>
      <c r="D51" s="213">
        <v>0</v>
      </c>
      <c r="E51" s="265">
        <v>2</v>
      </c>
      <c r="F51" s="264">
        <f t="shared" si="0"/>
        <v>285</v>
      </c>
      <c r="G51" s="216">
        <f t="shared" si="1"/>
        <v>0.00027964233255066184</v>
      </c>
      <c r="H51" s="217">
        <v>119</v>
      </c>
      <c r="I51" s="214">
        <v>185</v>
      </c>
      <c r="J51" s="213"/>
      <c r="K51" s="265">
        <v>1</v>
      </c>
      <c r="L51" s="264">
        <f t="shared" si="2"/>
        <v>305</v>
      </c>
      <c r="M51" s="266">
        <f t="shared" si="3"/>
        <v>-0.06557377049180324</v>
      </c>
      <c r="N51" s="217">
        <v>475</v>
      </c>
      <c r="O51" s="214">
        <v>1159</v>
      </c>
      <c r="P51" s="213">
        <v>3</v>
      </c>
      <c r="Q51" s="265">
        <v>11</v>
      </c>
      <c r="R51" s="264">
        <f t="shared" si="4"/>
        <v>1648</v>
      </c>
      <c r="S51" s="216">
        <f t="shared" si="5"/>
        <v>0.000228160391771329</v>
      </c>
      <c r="T51" s="215">
        <v>577</v>
      </c>
      <c r="U51" s="214">
        <v>1128</v>
      </c>
      <c r="V51" s="213"/>
      <c r="W51" s="265">
        <v>1</v>
      </c>
      <c r="X51" s="264">
        <f t="shared" si="6"/>
        <v>1706</v>
      </c>
      <c r="Y51" s="212">
        <f t="shared" si="7"/>
        <v>-0.03399765533411492</v>
      </c>
    </row>
    <row r="52" spans="1:25" s="204" customFormat="1" ht="19.5" customHeight="1" thickBot="1">
      <c r="A52" s="263" t="s">
        <v>56</v>
      </c>
      <c r="B52" s="260">
        <v>4307</v>
      </c>
      <c r="C52" s="259">
        <v>3395</v>
      </c>
      <c r="D52" s="258">
        <v>17</v>
      </c>
      <c r="E52" s="257">
        <v>9</v>
      </c>
      <c r="F52" s="256">
        <f t="shared" si="0"/>
        <v>7728</v>
      </c>
      <c r="G52" s="261">
        <f t="shared" si="1"/>
        <v>0.007582722617373736</v>
      </c>
      <c r="H52" s="260">
        <v>3040</v>
      </c>
      <c r="I52" s="259">
        <v>1573</v>
      </c>
      <c r="J52" s="258">
        <v>30</v>
      </c>
      <c r="K52" s="257">
        <v>30</v>
      </c>
      <c r="L52" s="256">
        <f t="shared" si="2"/>
        <v>4673</v>
      </c>
      <c r="M52" s="262">
        <f t="shared" si="3"/>
        <v>0.6537556173764176</v>
      </c>
      <c r="N52" s="260">
        <v>18072</v>
      </c>
      <c r="O52" s="259">
        <v>9827</v>
      </c>
      <c r="P52" s="258">
        <v>23</v>
      </c>
      <c r="Q52" s="257">
        <v>14</v>
      </c>
      <c r="R52" s="256">
        <f t="shared" si="4"/>
        <v>27936</v>
      </c>
      <c r="S52" s="261">
        <f t="shared" si="5"/>
        <v>0.003867650912939228</v>
      </c>
      <c r="T52" s="260">
        <v>14716</v>
      </c>
      <c r="U52" s="259">
        <v>4795</v>
      </c>
      <c r="V52" s="258">
        <v>77</v>
      </c>
      <c r="W52" s="257">
        <v>74</v>
      </c>
      <c r="X52" s="256">
        <f t="shared" si="6"/>
        <v>19662</v>
      </c>
      <c r="Y52" s="255">
        <f t="shared" si="7"/>
        <v>0.4208117180347879</v>
      </c>
    </row>
    <row r="53" ht="15" thickTop="1">
      <c r="A53" s="89" t="s">
        <v>43</v>
      </c>
    </row>
    <row r="54" ht="14.25">
      <c r="A54" s="89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3:Y65536 M53:M65536 Y3 M3">
    <cfRule type="cellIs" priority="9" dxfId="101" operator="lessThan" stopIfTrue="1">
      <formula>0</formula>
    </cfRule>
  </conditionalFormatting>
  <conditionalFormatting sqref="M9:M10 M14 M25 Y9:Y52 M38:M52">
    <cfRule type="cellIs" priority="10" dxfId="102" operator="lessThan" stopIfTrue="1">
      <formula>0</formula>
    </cfRule>
    <cfRule type="cellIs" priority="11" dxfId="103" operator="greaterThanOrEqual" stopIfTrue="1">
      <formula>0</formula>
    </cfRule>
  </conditionalFormatting>
  <conditionalFormatting sqref="M5 Y5 Y7:Y8 M7:M8">
    <cfRule type="cellIs" priority="8" dxfId="101" operator="lessThan" stopIfTrue="1">
      <formula>0</formula>
    </cfRule>
  </conditionalFormatting>
  <conditionalFormatting sqref="M6 Y6">
    <cfRule type="cellIs" priority="7" dxfId="101" operator="lessThan" stopIfTrue="1">
      <formula>0</formula>
    </cfRule>
  </conditionalFormatting>
  <conditionalFormatting sqref="M11:M13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M15:M24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M26:M37">
    <cfRule type="cellIs" priority="1" dxfId="101" operator="lessThan" stopIfTrue="1">
      <formula>0</formula>
    </cfRule>
    <cfRule type="cellIs" priority="2" dxfId="103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8"/>
  <sheetViews>
    <sheetView showGridLines="0" zoomScale="80" zoomScaleNormal="80" zoomScalePageLayoutView="0" workbookViewId="0" topLeftCell="A1">
      <selection activeCell="T76" sqref="T76:W76"/>
    </sheetView>
  </sheetViews>
  <sheetFormatPr defaultColWidth="8.00390625" defaultRowHeight="15"/>
  <cols>
    <col min="1" max="1" width="25.8515625" style="123" customWidth="1"/>
    <col min="2" max="2" width="10.57421875" style="123" bestFit="1" customWidth="1"/>
    <col min="3" max="3" width="10.7109375" style="123" bestFit="1" customWidth="1"/>
    <col min="4" max="4" width="8.57421875" style="123" bestFit="1" customWidth="1"/>
    <col min="5" max="5" width="10.7109375" style="123" bestFit="1" customWidth="1"/>
    <col min="6" max="6" width="11.421875" style="123" customWidth="1"/>
    <col min="7" max="7" width="9.7109375" style="123" customWidth="1"/>
    <col min="8" max="8" width="10.57421875" style="123" bestFit="1" customWidth="1"/>
    <col min="9" max="9" width="10.7109375" style="123" bestFit="1" customWidth="1"/>
    <col min="10" max="10" width="8.57421875" style="123" customWidth="1"/>
    <col min="11" max="11" width="10.7109375" style="123" bestFit="1" customWidth="1"/>
    <col min="12" max="12" width="10.57421875" style="123" bestFit="1" customWidth="1"/>
    <col min="13" max="13" width="10.8515625" style="123" bestFit="1" customWidth="1"/>
    <col min="14" max="14" width="11.574218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652" t="s">
        <v>69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4"/>
    </row>
    <row r="4" spans="1:25" ht="21" customHeight="1" thickBot="1">
      <c r="A4" s="661" t="s">
        <v>45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254" customFormat="1" ht="15.75" customHeight="1" thickBot="1" thickTop="1">
      <c r="A5" s="664" t="s">
        <v>68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3" customFormat="1" ht="26.25" customHeight="1">
      <c r="A6" s="665"/>
      <c r="B6" s="637" t="s">
        <v>157</v>
      </c>
      <c r="C6" s="638"/>
      <c r="D6" s="638"/>
      <c r="E6" s="638"/>
      <c r="F6" s="638"/>
      <c r="G6" s="642" t="s">
        <v>34</v>
      </c>
      <c r="H6" s="637" t="s">
        <v>158</v>
      </c>
      <c r="I6" s="638"/>
      <c r="J6" s="638"/>
      <c r="K6" s="638"/>
      <c r="L6" s="638"/>
      <c r="M6" s="639" t="s">
        <v>33</v>
      </c>
      <c r="N6" s="637" t="s">
        <v>159</v>
      </c>
      <c r="O6" s="638"/>
      <c r="P6" s="638"/>
      <c r="Q6" s="638"/>
      <c r="R6" s="638"/>
      <c r="S6" s="642" t="s">
        <v>34</v>
      </c>
      <c r="T6" s="637" t="s">
        <v>160</v>
      </c>
      <c r="U6" s="638"/>
      <c r="V6" s="638"/>
      <c r="W6" s="638"/>
      <c r="X6" s="638"/>
      <c r="Y6" s="655" t="s">
        <v>33</v>
      </c>
    </row>
    <row r="7" spans="1:25" s="163" customFormat="1" ht="26.25" customHeight="1">
      <c r="A7" s="666"/>
      <c r="B7" s="660" t="s">
        <v>22</v>
      </c>
      <c r="C7" s="659"/>
      <c r="D7" s="658" t="s">
        <v>21</v>
      </c>
      <c r="E7" s="659"/>
      <c r="F7" s="650" t="s">
        <v>17</v>
      </c>
      <c r="G7" s="643"/>
      <c r="H7" s="660" t="s">
        <v>22</v>
      </c>
      <c r="I7" s="659"/>
      <c r="J7" s="658" t="s">
        <v>21</v>
      </c>
      <c r="K7" s="659"/>
      <c r="L7" s="650" t="s">
        <v>17</v>
      </c>
      <c r="M7" s="640"/>
      <c r="N7" s="660" t="s">
        <v>22</v>
      </c>
      <c r="O7" s="659"/>
      <c r="P7" s="658" t="s">
        <v>21</v>
      </c>
      <c r="Q7" s="659"/>
      <c r="R7" s="650" t="s">
        <v>17</v>
      </c>
      <c r="S7" s="643"/>
      <c r="T7" s="660" t="s">
        <v>22</v>
      </c>
      <c r="U7" s="659"/>
      <c r="V7" s="658" t="s">
        <v>21</v>
      </c>
      <c r="W7" s="659"/>
      <c r="X7" s="650" t="s">
        <v>17</v>
      </c>
      <c r="Y7" s="656"/>
    </row>
    <row r="8" spans="1:25" s="250" customFormat="1" ht="15" thickBot="1">
      <c r="A8" s="667"/>
      <c r="B8" s="253" t="s">
        <v>19</v>
      </c>
      <c r="C8" s="251" t="s">
        <v>18</v>
      </c>
      <c r="D8" s="252" t="s">
        <v>19</v>
      </c>
      <c r="E8" s="251" t="s">
        <v>18</v>
      </c>
      <c r="F8" s="651"/>
      <c r="G8" s="644"/>
      <c r="H8" s="253" t="s">
        <v>19</v>
      </c>
      <c r="I8" s="251" t="s">
        <v>18</v>
      </c>
      <c r="J8" s="252" t="s">
        <v>19</v>
      </c>
      <c r="K8" s="251" t="s">
        <v>18</v>
      </c>
      <c r="L8" s="651"/>
      <c r="M8" s="641"/>
      <c r="N8" s="253" t="s">
        <v>19</v>
      </c>
      <c r="O8" s="251" t="s">
        <v>18</v>
      </c>
      <c r="P8" s="252" t="s">
        <v>19</v>
      </c>
      <c r="Q8" s="251" t="s">
        <v>18</v>
      </c>
      <c r="R8" s="651"/>
      <c r="S8" s="644"/>
      <c r="T8" s="253" t="s">
        <v>19</v>
      </c>
      <c r="U8" s="251" t="s">
        <v>18</v>
      </c>
      <c r="V8" s="252" t="s">
        <v>19</v>
      </c>
      <c r="W8" s="251" t="s">
        <v>18</v>
      </c>
      <c r="X8" s="651"/>
      <c r="Y8" s="657"/>
    </row>
    <row r="9" spans="1:25" s="152" customFormat="1" ht="18" customHeight="1" thickBot="1" thickTop="1">
      <c r="A9" s="291" t="s">
        <v>24</v>
      </c>
      <c r="B9" s="420">
        <f>B10+B23+B39+B51+B65+B76</f>
        <v>522508</v>
      </c>
      <c r="C9" s="421">
        <f>C10+C23+C39+C51+C65+C76</f>
        <v>492090</v>
      </c>
      <c r="D9" s="422">
        <f>D10+D23+D39+D51+D65+D76</f>
        <v>2375</v>
      </c>
      <c r="E9" s="421">
        <f>E10+E23+E39+E51+E65+E76</f>
        <v>2186</v>
      </c>
      <c r="F9" s="422">
        <f aca="true" t="shared" si="0" ref="F9:F41">SUM(B9:E9)</f>
        <v>1019159</v>
      </c>
      <c r="G9" s="423">
        <f aca="true" t="shared" si="1" ref="G9:G41">F9/$F$9</f>
        <v>1</v>
      </c>
      <c r="H9" s="420">
        <f>H10+H23+H39+H51+H65+H76</f>
        <v>486558</v>
      </c>
      <c r="I9" s="421">
        <f>I10+I23+I39+I51+I65+I76</f>
        <v>456240</v>
      </c>
      <c r="J9" s="422">
        <f>J10+J23+J39+J51+J65+J76</f>
        <v>2805</v>
      </c>
      <c r="K9" s="421">
        <f>K10+K23+K39+K51+K65+K76</f>
        <v>2709</v>
      </c>
      <c r="L9" s="422">
        <f aca="true" t="shared" si="2" ref="L9:L41">SUM(H9:K9)</f>
        <v>948312</v>
      </c>
      <c r="M9" s="424">
        <f aca="true" t="shared" si="3" ref="M9:M41">IF(ISERROR(F9/L9-1),"         /0",(F9/L9-1))</f>
        <v>0.07470853474383965</v>
      </c>
      <c r="N9" s="420">
        <f>N10+N23+N39+N51+N65+N76</f>
        <v>3627351</v>
      </c>
      <c r="O9" s="421">
        <f>O10+O23+O39+O51+O65+O76</f>
        <v>3538718</v>
      </c>
      <c r="P9" s="422">
        <f>P10+P23+P39+P51+P65+P76</f>
        <v>27955</v>
      </c>
      <c r="Q9" s="421">
        <f>Q10+Q23+Q39+Q51+Q65+Q76</f>
        <v>28965</v>
      </c>
      <c r="R9" s="422">
        <f aca="true" t="shared" si="4" ref="R9:R41">SUM(N9:Q9)</f>
        <v>7222989</v>
      </c>
      <c r="S9" s="423">
        <f aca="true" t="shared" si="5" ref="S9:S41">R9/$R$9</f>
        <v>1</v>
      </c>
      <c r="T9" s="420">
        <f>T10+T23+T39+T51+T65+T76</f>
        <v>3233801</v>
      </c>
      <c r="U9" s="421">
        <f>U10+U23+U39+U51+U65+U76</f>
        <v>3146925</v>
      </c>
      <c r="V9" s="422">
        <f>V10+V23+V39+V51+V65+V76</f>
        <v>30126</v>
      </c>
      <c r="W9" s="421">
        <f>W10+W23+W39+W51+W65+W76</f>
        <v>27913</v>
      </c>
      <c r="X9" s="422">
        <f aca="true" t="shared" si="6" ref="X9:X41">SUM(T9:W9)</f>
        <v>6438765</v>
      </c>
      <c r="Y9" s="424">
        <f>IF(ISERROR(R9/X9-1),"         /0",(R9/X9-1))</f>
        <v>0.12179727012866604</v>
      </c>
    </row>
    <row r="10" spans="1:25" s="267" customFormat="1" ht="19.5" customHeight="1">
      <c r="A10" s="276" t="s">
        <v>61</v>
      </c>
      <c r="B10" s="273">
        <f>SUM(B11:B22)</f>
        <v>164806</v>
      </c>
      <c r="C10" s="272">
        <f>SUM(C11:C22)</f>
        <v>152549</v>
      </c>
      <c r="D10" s="271">
        <f>SUM(D11:D22)</f>
        <v>15</v>
      </c>
      <c r="E10" s="272">
        <f>SUM(E11:E22)</f>
        <v>3</v>
      </c>
      <c r="F10" s="271">
        <f t="shared" si="0"/>
        <v>317373</v>
      </c>
      <c r="G10" s="274">
        <f t="shared" si="1"/>
        <v>0.3114067579249165</v>
      </c>
      <c r="H10" s="273">
        <f>SUM(H11:H22)</f>
        <v>152260</v>
      </c>
      <c r="I10" s="272">
        <f>SUM(I11:I22)</f>
        <v>143814</v>
      </c>
      <c r="J10" s="271">
        <f>SUM(J11:J22)</f>
        <v>6</v>
      </c>
      <c r="K10" s="272">
        <f>SUM(K11:K22)</f>
        <v>7</v>
      </c>
      <c r="L10" s="271">
        <f t="shared" si="2"/>
        <v>296087</v>
      </c>
      <c r="M10" s="275">
        <f t="shared" si="3"/>
        <v>0.0718910320277486</v>
      </c>
      <c r="N10" s="273">
        <f>SUM(N11:N22)</f>
        <v>1103064</v>
      </c>
      <c r="O10" s="272">
        <f>SUM(O11:O22)</f>
        <v>1089062</v>
      </c>
      <c r="P10" s="271">
        <f>SUM(P11:P22)</f>
        <v>544</v>
      </c>
      <c r="Q10" s="272">
        <f>SUM(Q11:Q22)</f>
        <v>265</v>
      </c>
      <c r="R10" s="271">
        <f t="shared" si="4"/>
        <v>2192935</v>
      </c>
      <c r="S10" s="274">
        <f t="shared" si="5"/>
        <v>0.303604920345303</v>
      </c>
      <c r="T10" s="273">
        <f>SUM(T11:T22)</f>
        <v>1025428</v>
      </c>
      <c r="U10" s="272">
        <f>SUM(U11:U22)</f>
        <v>1026397</v>
      </c>
      <c r="V10" s="271">
        <f>SUM(V11:V22)</f>
        <v>2087</v>
      </c>
      <c r="W10" s="272">
        <f>SUM(W11:W22)</f>
        <v>432</v>
      </c>
      <c r="X10" s="271">
        <f t="shared" si="6"/>
        <v>2054344</v>
      </c>
      <c r="Y10" s="268">
        <f aca="true" t="shared" si="7" ref="Y10:Y41">IF(ISERROR(R10/X10-1),"         /0",IF(R10/X10&gt;5,"  *  ",(R10/X10-1)))</f>
        <v>0.06746241135856512</v>
      </c>
    </row>
    <row r="11" spans="1:25" ht="19.5" customHeight="1">
      <c r="A11" s="219" t="s">
        <v>161</v>
      </c>
      <c r="B11" s="217">
        <v>60465</v>
      </c>
      <c r="C11" s="214">
        <v>57863</v>
      </c>
      <c r="D11" s="213">
        <v>15</v>
      </c>
      <c r="E11" s="214">
        <v>0</v>
      </c>
      <c r="F11" s="213">
        <f t="shared" si="0"/>
        <v>118343</v>
      </c>
      <c r="G11" s="216">
        <f t="shared" si="1"/>
        <v>0.1161182896878701</v>
      </c>
      <c r="H11" s="217">
        <v>54930</v>
      </c>
      <c r="I11" s="214">
        <v>52238</v>
      </c>
      <c r="J11" s="213"/>
      <c r="K11" s="214"/>
      <c r="L11" s="213">
        <f t="shared" si="2"/>
        <v>107168</v>
      </c>
      <c r="M11" s="218">
        <f t="shared" si="3"/>
        <v>0.10427553000895795</v>
      </c>
      <c r="N11" s="217">
        <v>401757</v>
      </c>
      <c r="O11" s="214">
        <v>396160</v>
      </c>
      <c r="P11" s="213">
        <v>211</v>
      </c>
      <c r="Q11" s="214">
        <v>203</v>
      </c>
      <c r="R11" s="213">
        <f t="shared" si="4"/>
        <v>798331</v>
      </c>
      <c r="S11" s="216">
        <f t="shared" si="5"/>
        <v>0.11052640395825053</v>
      </c>
      <c r="T11" s="217">
        <v>367990</v>
      </c>
      <c r="U11" s="214">
        <v>360129</v>
      </c>
      <c r="V11" s="213">
        <v>2016</v>
      </c>
      <c r="W11" s="214">
        <v>386</v>
      </c>
      <c r="X11" s="213">
        <f t="shared" si="6"/>
        <v>730521</v>
      </c>
      <c r="Y11" s="212">
        <f t="shared" si="7"/>
        <v>0.09282416248129755</v>
      </c>
    </row>
    <row r="12" spans="1:25" ht="19.5" customHeight="1">
      <c r="A12" s="219" t="s">
        <v>186</v>
      </c>
      <c r="B12" s="217">
        <v>29051</v>
      </c>
      <c r="C12" s="214">
        <v>26268</v>
      </c>
      <c r="D12" s="213">
        <v>0</v>
      </c>
      <c r="E12" s="214">
        <v>0</v>
      </c>
      <c r="F12" s="213">
        <f t="shared" si="0"/>
        <v>55319</v>
      </c>
      <c r="G12" s="216">
        <f t="shared" si="1"/>
        <v>0.054279067348666894</v>
      </c>
      <c r="H12" s="217">
        <v>26489</v>
      </c>
      <c r="I12" s="214">
        <v>23960</v>
      </c>
      <c r="J12" s="213"/>
      <c r="K12" s="214"/>
      <c r="L12" s="213">
        <f t="shared" si="2"/>
        <v>50449</v>
      </c>
      <c r="M12" s="218">
        <f t="shared" si="3"/>
        <v>0.09653313247041573</v>
      </c>
      <c r="N12" s="217">
        <v>169743</v>
      </c>
      <c r="O12" s="214">
        <v>174252</v>
      </c>
      <c r="P12" s="213"/>
      <c r="Q12" s="214"/>
      <c r="R12" s="213">
        <f t="shared" si="4"/>
        <v>343995</v>
      </c>
      <c r="S12" s="216">
        <f t="shared" si="5"/>
        <v>0.04762502061127326</v>
      </c>
      <c r="T12" s="217">
        <v>177341</v>
      </c>
      <c r="U12" s="214">
        <v>185534</v>
      </c>
      <c r="V12" s="213"/>
      <c r="W12" s="214"/>
      <c r="X12" s="213">
        <f t="shared" si="6"/>
        <v>362875</v>
      </c>
      <c r="Y12" s="212">
        <f t="shared" si="7"/>
        <v>-0.05202893558387878</v>
      </c>
    </row>
    <row r="13" spans="1:25" ht="19.5" customHeight="1">
      <c r="A13" s="219" t="s">
        <v>187</v>
      </c>
      <c r="B13" s="217">
        <v>25165</v>
      </c>
      <c r="C13" s="214">
        <v>22316</v>
      </c>
      <c r="D13" s="213">
        <v>0</v>
      </c>
      <c r="E13" s="214">
        <v>0</v>
      </c>
      <c r="F13" s="213">
        <f>SUM(B13:E13)</f>
        <v>47481</v>
      </c>
      <c r="G13" s="216">
        <f>F13/$F$9</f>
        <v>0.04658841260294027</v>
      </c>
      <c r="H13" s="217">
        <v>19610</v>
      </c>
      <c r="I13" s="214">
        <v>17578</v>
      </c>
      <c r="J13" s="213"/>
      <c r="K13" s="214"/>
      <c r="L13" s="213">
        <f>SUM(H13:K13)</f>
        <v>37188</v>
      </c>
      <c r="M13" s="218">
        <f>IF(ISERROR(F13/L13-1),"         /0",(F13/L13-1))</f>
        <v>0.27678283317199104</v>
      </c>
      <c r="N13" s="217">
        <v>160510</v>
      </c>
      <c r="O13" s="214">
        <v>158497</v>
      </c>
      <c r="P13" s="213"/>
      <c r="Q13" s="214"/>
      <c r="R13" s="213">
        <f>SUM(N13:Q13)</f>
        <v>319007</v>
      </c>
      <c r="S13" s="216">
        <f>R13/$R$9</f>
        <v>0.04416551098167255</v>
      </c>
      <c r="T13" s="217">
        <v>122015</v>
      </c>
      <c r="U13" s="214">
        <v>120328</v>
      </c>
      <c r="V13" s="213"/>
      <c r="W13" s="214"/>
      <c r="X13" s="213">
        <f>SUM(T13:W13)</f>
        <v>242343</v>
      </c>
      <c r="Y13" s="212">
        <f>IF(ISERROR(R13/X13-1),"         /0",IF(R13/X13&gt;5,"  *  ",(R13/X13-1)))</f>
        <v>0.31634501512319324</v>
      </c>
    </row>
    <row r="14" spans="1:25" ht="19.5" customHeight="1">
      <c r="A14" s="219" t="s">
        <v>192</v>
      </c>
      <c r="B14" s="217">
        <v>12584</v>
      </c>
      <c r="C14" s="214">
        <v>10587</v>
      </c>
      <c r="D14" s="213">
        <v>0</v>
      </c>
      <c r="E14" s="214">
        <v>0</v>
      </c>
      <c r="F14" s="213">
        <f t="shared" si="0"/>
        <v>23171</v>
      </c>
      <c r="G14" s="216">
        <f t="shared" si="1"/>
        <v>0.022735412236952232</v>
      </c>
      <c r="H14" s="217">
        <v>12472</v>
      </c>
      <c r="I14" s="214">
        <v>11117</v>
      </c>
      <c r="J14" s="213"/>
      <c r="K14" s="214"/>
      <c r="L14" s="213">
        <f t="shared" si="2"/>
        <v>23589</v>
      </c>
      <c r="M14" s="218">
        <f t="shared" si="3"/>
        <v>-0.017720123786510666</v>
      </c>
      <c r="N14" s="217">
        <v>102415</v>
      </c>
      <c r="O14" s="214">
        <v>96770</v>
      </c>
      <c r="P14" s="213"/>
      <c r="Q14" s="214"/>
      <c r="R14" s="213">
        <f t="shared" si="4"/>
        <v>199185</v>
      </c>
      <c r="S14" s="216">
        <f t="shared" si="5"/>
        <v>0.027576533759085056</v>
      </c>
      <c r="T14" s="217">
        <v>95579</v>
      </c>
      <c r="U14" s="214">
        <v>94472</v>
      </c>
      <c r="V14" s="213"/>
      <c r="W14" s="214"/>
      <c r="X14" s="213">
        <f t="shared" si="6"/>
        <v>190051</v>
      </c>
      <c r="Y14" s="212">
        <f t="shared" si="7"/>
        <v>0.04806078368437938</v>
      </c>
    </row>
    <row r="15" spans="1:25" ht="19.5" customHeight="1">
      <c r="A15" s="219" t="s">
        <v>191</v>
      </c>
      <c r="B15" s="217">
        <v>11380</v>
      </c>
      <c r="C15" s="214">
        <v>11099</v>
      </c>
      <c r="D15" s="213">
        <v>0</v>
      </c>
      <c r="E15" s="214">
        <v>0</v>
      </c>
      <c r="F15" s="213">
        <f>SUM(B15:E15)</f>
        <v>22479</v>
      </c>
      <c r="G15" s="216">
        <f>F15/$F$9</f>
        <v>0.022056421029495888</v>
      </c>
      <c r="H15" s="217">
        <v>11750</v>
      </c>
      <c r="I15" s="214">
        <v>12095</v>
      </c>
      <c r="J15" s="213"/>
      <c r="K15" s="214"/>
      <c r="L15" s="213">
        <f>SUM(H15:K15)</f>
        <v>23845</v>
      </c>
      <c r="M15" s="218">
        <f>IF(ISERROR(F15/L15-1),"         /0",(F15/L15-1))</f>
        <v>-0.05728664290207586</v>
      </c>
      <c r="N15" s="217">
        <v>84770</v>
      </c>
      <c r="O15" s="214">
        <v>86813</v>
      </c>
      <c r="P15" s="213">
        <v>272</v>
      </c>
      <c r="Q15" s="214">
        <v>0</v>
      </c>
      <c r="R15" s="213">
        <f>SUM(N15:Q15)</f>
        <v>171855</v>
      </c>
      <c r="S15" s="216">
        <f>R15/$R$9</f>
        <v>0.02379278163098407</v>
      </c>
      <c r="T15" s="217">
        <v>84818</v>
      </c>
      <c r="U15" s="214">
        <v>89632</v>
      </c>
      <c r="V15" s="213">
        <v>0</v>
      </c>
      <c r="W15" s="214"/>
      <c r="X15" s="213">
        <f>SUM(T15:W15)</f>
        <v>174450</v>
      </c>
      <c r="Y15" s="212">
        <f>IF(ISERROR(R15/X15-1),"         /0",IF(R15/X15&gt;5,"  *  ",(R15/X15-1)))</f>
        <v>-0.014875322441960437</v>
      </c>
    </row>
    <row r="16" spans="1:25" ht="19.5" customHeight="1">
      <c r="A16" s="219" t="s">
        <v>196</v>
      </c>
      <c r="B16" s="217">
        <v>8293</v>
      </c>
      <c r="C16" s="214">
        <v>7572</v>
      </c>
      <c r="D16" s="213">
        <v>0</v>
      </c>
      <c r="E16" s="214">
        <v>0</v>
      </c>
      <c r="F16" s="213">
        <f>SUM(B16:E16)</f>
        <v>15865</v>
      </c>
      <c r="G16" s="216">
        <f>F16/$F$9</f>
        <v>0.015566756511986845</v>
      </c>
      <c r="H16" s="217">
        <v>6606</v>
      </c>
      <c r="I16" s="214">
        <v>8326</v>
      </c>
      <c r="J16" s="213"/>
      <c r="K16" s="214"/>
      <c r="L16" s="213">
        <f>SUM(H16:K16)</f>
        <v>14932</v>
      </c>
      <c r="M16" s="218">
        <f>IF(ISERROR(F16/L16-1),"         /0",(F16/L16-1))</f>
        <v>0.062483257433699535</v>
      </c>
      <c r="N16" s="217">
        <v>54282</v>
      </c>
      <c r="O16" s="214">
        <v>54340</v>
      </c>
      <c r="P16" s="213"/>
      <c r="Q16" s="214"/>
      <c r="R16" s="213">
        <f>SUM(N16:Q16)</f>
        <v>108622</v>
      </c>
      <c r="S16" s="216">
        <f>R16/$R$9</f>
        <v>0.015038372618316323</v>
      </c>
      <c r="T16" s="217">
        <v>49919</v>
      </c>
      <c r="U16" s="214">
        <v>56544</v>
      </c>
      <c r="V16" s="213"/>
      <c r="W16" s="214"/>
      <c r="X16" s="213">
        <f>SUM(T16:W16)</f>
        <v>106463</v>
      </c>
      <c r="Y16" s="212">
        <f>IF(ISERROR(R16/X16-1),"         /0",IF(R16/X16&gt;5,"  *  ",(R16/X16-1)))</f>
        <v>0.020279345876031973</v>
      </c>
    </row>
    <row r="17" spans="1:25" ht="19.5" customHeight="1">
      <c r="A17" s="219" t="s">
        <v>162</v>
      </c>
      <c r="B17" s="217">
        <v>6796</v>
      </c>
      <c r="C17" s="214">
        <v>6288</v>
      </c>
      <c r="D17" s="213">
        <v>0</v>
      </c>
      <c r="E17" s="214">
        <v>0</v>
      </c>
      <c r="F17" s="213">
        <f>SUM(B17:E17)</f>
        <v>13084</v>
      </c>
      <c r="G17" s="216">
        <f>F17/$F$9</f>
        <v>0.01283803606699249</v>
      </c>
      <c r="H17" s="217">
        <v>6983</v>
      </c>
      <c r="I17" s="214">
        <v>6758</v>
      </c>
      <c r="J17" s="213"/>
      <c r="K17" s="214"/>
      <c r="L17" s="213">
        <f>SUM(H17:K17)</f>
        <v>13741</v>
      </c>
      <c r="M17" s="218">
        <f>IF(ISERROR(F17/L17-1),"         /0",(F17/L17-1))</f>
        <v>-0.04781311403827959</v>
      </c>
      <c r="N17" s="217">
        <v>46934</v>
      </c>
      <c r="O17" s="214">
        <v>46090</v>
      </c>
      <c r="P17" s="213"/>
      <c r="Q17" s="214"/>
      <c r="R17" s="213">
        <f>SUM(N17:Q17)</f>
        <v>93024</v>
      </c>
      <c r="S17" s="216">
        <f>R17/$R$9</f>
        <v>0.012878878813189387</v>
      </c>
      <c r="T17" s="217">
        <v>45735</v>
      </c>
      <c r="U17" s="214">
        <v>45468</v>
      </c>
      <c r="V17" s="213"/>
      <c r="W17" s="214"/>
      <c r="X17" s="213">
        <f>SUM(T17:W17)</f>
        <v>91203</v>
      </c>
      <c r="Y17" s="212">
        <f>IF(ISERROR(R17/X17-1),"         /0",IF(R17/X17&gt;5,"  *  ",(R17/X17-1)))</f>
        <v>0.019966448472089837</v>
      </c>
    </row>
    <row r="18" spans="1:25" ht="19.5" customHeight="1">
      <c r="A18" s="219" t="s">
        <v>189</v>
      </c>
      <c r="B18" s="217">
        <v>5205</v>
      </c>
      <c r="C18" s="214">
        <v>4709</v>
      </c>
      <c r="D18" s="213">
        <v>0</v>
      </c>
      <c r="E18" s="214">
        <v>0</v>
      </c>
      <c r="F18" s="213">
        <f>SUM(B18:E18)</f>
        <v>9914</v>
      </c>
      <c r="G18" s="216">
        <f>F18/$F$9</f>
        <v>0.009727628368095655</v>
      </c>
      <c r="H18" s="217">
        <v>6581</v>
      </c>
      <c r="I18" s="214">
        <v>6212</v>
      </c>
      <c r="J18" s="213"/>
      <c r="K18" s="214"/>
      <c r="L18" s="213">
        <f>SUM(H18:K18)</f>
        <v>12793</v>
      </c>
      <c r="M18" s="218">
        <f>IF(ISERROR(F18/L18-1),"         /0",(F18/L18-1))</f>
        <v>-0.22504494645509265</v>
      </c>
      <c r="N18" s="217">
        <v>37922</v>
      </c>
      <c r="O18" s="214">
        <v>34827</v>
      </c>
      <c r="P18" s="213"/>
      <c r="Q18" s="214"/>
      <c r="R18" s="213">
        <f>SUM(N18:Q18)</f>
        <v>72749</v>
      </c>
      <c r="S18" s="216">
        <f>R18/$R$9</f>
        <v>0.010071869138939572</v>
      </c>
      <c r="T18" s="217">
        <v>41502</v>
      </c>
      <c r="U18" s="214">
        <v>38380</v>
      </c>
      <c r="V18" s="213"/>
      <c r="W18" s="214"/>
      <c r="X18" s="213">
        <f>SUM(T18:W18)</f>
        <v>79882</v>
      </c>
      <c r="Y18" s="212">
        <f>IF(ISERROR(R18/X18-1),"         /0",IF(R18/X18&gt;5,"  *  ",(R18/X18-1)))</f>
        <v>-0.08929420895821338</v>
      </c>
    </row>
    <row r="19" spans="1:25" ht="19.5" customHeight="1">
      <c r="A19" s="219" t="s">
        <v>202</v>
      </c>
      <c r="B19" s="217">
        <v>3054</v>
      </c>
      <c r="C19" s="214">
        <v>3072</v>
      </c>
      <c r="D19" s="213">
        <v>0</v>
      </c>
      <c r="E19" s="214">
        <v>0</v>
      </c>
      <c r="F19" s="213">
        <f t="shared" si="0"/>
        <v>6126</v>
      </c>
      <c r="G19" s="216">
        <f t="shared" si="1"/>
        <v>0.006010838348088963</v>
      </c>
      <c r="H19" s="217">
        <v>4707</v>
      </c>
      <c r="I19" s="214">
        <v>4120</v>
      </c>
      <c r="J19" s="213"/>
      <c r="K19" s="214"/>
      <c r="L19" s="213">
        <f t="shared" si="2"/>
        <v>8827</v>
      </c>
      <c r="M19" s="218">
        <f t="shared" si="3"/>
        <v>-0.3059929760960689</v>
      </c>
      <c r="N19" s="217">
        <v>25531</v>
      </c>
      <c r="O19" s="214">
        <v>23925</v>
      </c>
      <c r="P19" s="213"/>
      <c r="Q19" s="214"/>
      <c r="R19" s="213">
        <f t="shared" si="4"/>
        <v>49456</v>
      </c>
      <c r="S19" s="216">
        <f t="shared" si="5"/>
        <v>0.006847026902574544</v>
      </c>
      <c r="T19" s="217">
        <v>27372</v>
      </c>
      <c r="U19" s="214">
        <v>25203</v>
      </c>
      <c r="V19" s="213"/>
      <c r="W19" s="214"/>
      <c r="X19" s="213">
        <f t="shared" si="6"/>
        <v>52575</v>
      </c>
      <c r="Y19" s="212">
        <f t="shared" si="7"/>
        <v>-0.05932477413219206</v>
      </c>
    </row>
    <row r="20" spans="1:25" ht="19.5" customHeight="1">
      <c r="A20" s="219" t="s">
        <v>195</v>
      </c>
      <c r="B20" s="217">
        <v>1843</v>
      </c>
      <c r="C20" s="214">
        <v>1336</v>
      </c>
      <c r="D20" s="213">
        <v>0</v>
      </c>
      <c r="E20" s="214">
        <v>0</v>
      </c>
      <c r="F20" s="213">
        <f>SUM(B20:E20)</f>
        <v>3179</v>
      </c>
      <c r="G20" s="216">
        <f>F20/$F$9</f>
        <v>0.003119238509398435</v>
      </c>
      <c r="H20" s="217">
        <v>1028</v>
      </c>
      <c r="I20" s="214"/>
      <c r="J20" s="213"/>
      <c r="K20" s="214"/>
      <c r="L20" s="213">
        <f>SUM(H20:K20)</f>
        <v>1028</v>
      </c>
      <c r="M20" s="218">
        <f>IF(ISERROR(F20/L20-1),"         /0",(F20/L20-1))</f>
        <v>2.092412451361868</v>
      </c>
      <c r="N20" s="217">
        <v>12001</v>
      </c>
      <c r="O20" s="214">
        <v>6388</v>
      </c>
      <c r="P20" s="213"/>
      <c r="Q20" s="214"/>
      <c r="R20" s="213">
        <f>SUM(N20:Q20)</f>
        <v>18389</v>
      </c>
      <c r="S20" s="216">
        <f>R20/$R$9</f>
        <v>0.002545898934637724</v>
      </c>
      <c r="T20" s="217">
        <v>4470</v>
      </c>
      <c r="U20" s="214"/>
      <c r="V20" s="213"/>
      <c r="W20" s="214"/>
      <c r="X20" s="213">
        <f>SUM(T20:W20)</f>
        <v>4470</v>
      </c>
      <c r="Y20" s="212">
        <f>IF(ISERROR(R20/X20-1),"         /0",IF(R20/X20&gt;5,"  *  ",(R20/X20-1)))</f>
        <v>3.1138702460850114</v>
      </c>
    </row>
    <row r="21" spans="1:25" ht="19.5" customHeight="1">
      <c r="A21" s="219" t="s">
        <v>200</v>
      </c>
      <c r="B21" s="217">
        <v>771</v>
      </c>
      <c r="C21" s="214">
        <v>1232</v>
      </c>
      <c r="D21" s="213">
        <v>0</v>
      </c>
      <c r="E21" s="214">
        <v>0</v>
      </c>
      <c r="F21" s="213">
        <f t="shared" si="0"/>
        <v>2003</v>
      </c>
      <c r="G21" s="216">
        <f t="shared" si="1"/>
        <v>0.0019653459371893884</v>
      </c>
      <c r="H21" s="217">
        <v>810</v>
      </c>
      <c r="I21" s="214">
        <v>1200</v>
      </c>
      <c r="J21" s="213"/>
      <c r="K21" s="214"/>
      <c r="L21" s="213">
        <f t="shared" si="2"/>
        <v>2010</v>
      </c>
      <c r="M21" s="218">
        <f t="shared" si="3"/>
        <v>-0.0034825870646766344</v>
      </c>
      <c r="N21" s="217">
        <v>6133</v>
      </c>
      <c r="O21" s="214">
        <v>9472</v>
      </c>
      <c r="P21" s="213"/>
      <c r="Q21" s="214"/>
      <c r="R21" s="213">
        <f t="shared" si="4"/>
        <v>15605</v>
      </c>
      <c r="S21" s="216">
        <f t="shared" si="5"/>
        <v>0.002160462933004605</v>
      </c>
      <c r="T21" s="217">
        <v>6873</v>
      </c>
      <c r="U21" s="214">
        <v>9267</v>
      </c>
      <c r="V21" s="213"/>
      <c r="W21" s="214"/>
      <c r="X21" s="213">
        <f t="shared" si="6"/>
        <v>16140</v>
      </c>
      <c r="Y21" s="212">
        <f t="shared" si="7"/>
        <v>-0.03314745972738542</v>
      </c>
    </row>
    <row r="22" spans="1:25" ht="19.5" customHeight="1" thickBot="1">
      <c r="A22" s="219" t="s">
        <v>175</v>
      </c>
      <c r="B22" s="217">
        <v>199</v>
      </c>
      <c r="C22" s="214">
        <v>207</v>
      </c>
      <c r="D22" s="213">
        <v>0</v>
      </c>
      <c r="E22" s="214">
        <v>3</v>
      </c>
      <c r="F22" s="213">
        <f t="shared" si="0"/>
        <v>409</v>
      </c>
      <c r="G22" s="216">
        <f t="shared" si="1"/>
        <v>0.0004013112772393709</v>
      </c>
      <c r="H22" s="217">
        <v>294</v>
      </c>
      <c r="I22" s="214">
        <v>210</v>
      </c>
      <c r="J22" s="213">
        <v>6</v>
      </c>
      <c r="K22" s="214">
        <v>7</v>
      </c>
      <c r="L22" s="213">
        <f t="shared" si="2"/>
        <v>517</v>
      </c>
      <c r="M22" s="218">
        <f t="shared" si="3"/>
        <v>-0.20889748549323017</v>
      </c>
      <c r="N22" s="217">
        <v>1066</v>
      </c>
      <c r="O22" s="214">
        <v>1528</v>
      </c>
      <c r="P22" s="213">
        <v>61</v>
      </c>
      <c r="Q22" s="214">
        <v>62</v>
      </c>
      <c r="R22" s="213">
        <f t="shared" si="4"/>
        <v>2717</v>
      </c>
      <c r="S22" s="216">
        <f t="shared" si="5"/>
        <v>0.0003761600633754253</v>
      </c>
      <c r="T22" s="217">
        <v>1814</v>
      </c>
      <c r="U22" s="214">
        <v>1440</v>
      </c>
      <c r="V22" s="213">
        <v>71</v>
      </c>
      <c r="W22" s="214">
        <v>46</v>
      </c>
      <c r="X22" s="213">
        <f t="shared" si="6"/>
        <v>3371</v>
      </c>
      <c r="Y22" s="212">
        <f t="shared" si="7"/>
        <v>-0.1940077128448532</v>
      </c>
    </row>
    <row r="23" spans="1:25" s="267" customFormat="1" ht="19.5" customHeight="1">
      <c r="A23" s="276" t="s">
        <v>60</v>
      </c>
      <c r="B23" s="273">
        <f>SUM(B24:B38)</f>
        <v>126798</v>
      </c>
      <c r="C23" s="272">
        <f>SUM(C24:C38)</f>
        <v>124657</v>
      </c>
      <c r="D23" s="271">
        <f>SUM(D24:D38)</f>
        <v>270</v>
      </c>
      <c r="E23" s="272">
        <f>SUM(E24:E38)</f>
        <v>39</v>
      </c>
      <c r="F23" s="271">
        <f t="shared" si="0"/>
        <v>251764</v>
      </c>
      <c r="G23" s="274">
        <f t="shared" si="1"/>
        <v>0.24703113056942047</v>
      </c>
      <c r="H23" s="273">
        <f>SUM(H24:H38)</f>
        <v>121631</v>
      </c>
      <c r="I23" s="272">
        <f>SUM(I24:I38)</f>
        <v>121271</v>
      </c>
      <c r="J23" s="271">
        <f>SUM(J24:J38)</f>
        <v>45</v>
      </c>
      <c r="K23" s="272">
        <f>SUM(K24:K38)</f>
        <v>18</v>
      </c>
      <c r="L23" s="271">
        <f t="shared" si="2"/>
        <v>242965</v>
      </c>
      <c r="M23" s="275">
        <f t="shared" si="3"/>
        <v>0.03621509270882628</v>
      </c>
      <c r="N23" s="273">
        <f>SUM(N24:N38)</f>
        <v>932556</v>
      </c>
      <c r="O23" s="272">
        <f>SUM(O24:O38)</f>
        <v>929234</v>
      </c>
      <c r="P23" s="271">
        <f>SUM(P24:P38)</f>
        <v>1067</v>
      </c>
      <c r="Q23" s="272">
        <f>SUM(Q24:Q38)</f>
        <v>1254</v>
      </c>
      <c r="R23" s="271">
        <f t="shared" si="4"/>
        <v>1864111</v>
      </c>
      <c r="S23" s="274">
        <f t="shared" si="5"/>
        <v>0.2580802767386189</v>
      </c>
      <c r="T23" s="273">
        <f>SUM(T24:T38)</f>
        <v>866082</v>
      </c>
      <c r="U23" s="272">
        <f>SUM(U24:U38)</f>
        <v>857527</v>
      </c>
      <c r="V23" s="271">
        <f>SUM(V24:V38)</f>
        <v>1184</v>
      </c>
      <c r="W23" s="272">
        <f>SUM(W24:W38)</f>
        <v>1357</v>
      </c>
      <c r="X23" s="271">
        <f t="shared" si="6"/>
        <v>1726150</v>
      </c>
      <c r="Y23" s="268">
        <f t="shared" si="7"/>
        <v>0.07992410856530419</v>
      </c>
    </row>
    <row r="24" spans="1:25" ht="19.5" customHeight="1">
      <c r="A24" s="234" t="s">
        <v>161</v>
      </c>
      <c r="B24" s="231">
        <v>29976</v>
      </c>
      <c r="C24" s="229">
        <v>28458</v>
      </c>
      <c r="D24" s="230">
        <v>187</v>
      </c>
      <c r="E24" s="229">
        <v>0</v>
      </c>
      <c r="F24" s="230">
        <f t="shared" si="0"/>
        <v>58621</v>
      </c>
      <c r="G24" s="232">
        <f t="shared" si="1"/>
        <v>0.057518993601587194</v>
      </c>
      <c r="H24" s="231">
        <v>26561</v>
      </c>
      <c r="I24" s="229">
        <v>26802</v>
      </c>
      <c r="J24" s="230">
        <v>31</v>
      </c>
      <c r="K24" s="229"/>
      <c r="L24" s="230">
        <f t="shared" si="2"/>
        <v>53394</v>
      </c>
      <c r="M24" s="233">
        <f t="shared" si="3"/>
        <v>0.09789489455744094</v>
      </c>
      <c r="N24" s="231">
        <v>227930</v>
      </c>
      <c r="O24" s="229">
        <v>224762</v>
      </c>
      <c r="P24" s="230">
        <v>734</v>
      </c>
      <c r="Q24" s="229">
        <v>803</v>
      </c>
      <c r="R24" s="230">
        <f t="shared" si="4"/>
        <v>454229</v>
      </c>
      <c r="S24" s="232">
        <f t="shared" si="5"/>
        <v>0.0628865695351329</v>
      </c>
      <c r="T24" s="231">
        <v>214521</v>
      </c>
      <c r="U24" s="229">
        <v>216070</v>
      </c>
      <c r="V24" s="230">
        <v>806</v>
      </c>
      <c r="W24" s="229">
        <v>965</v>
      </c>
      <c r="X24" s="230">
        <f t="shared" si="6"/>
        <v>432362</v>
      </c>
      <c r="Y24" s="228">
        <f t="shared" si="7"/>
        <v>0.0505756750130677</v>
      </c>
    </row>
    <row r="25" spans="1:25" ht="19.5" customHeight="1">
      <c r="A25" s="234" t="s">
        <v>185</v>
      </c>
      <c r="B25" s="231">
        <v>28000</v>
      </c>
      <c r="C25" s="229">
        <v>29581</v>
      </c>
      <c r="D25" s="230">
        <v>0</v>
      </c>
      <c r="E25" s="229">
        <v>0</v>
      </c>
      <c r="F25" s="230">
        <f t="shared" si="0"/>
        <v>57581</v>
      </c>
      <c r="G25" s="232">
        <f t="shared" si="1"/>
        <v>0.056498544388068984</v>
      </c>
      <c r="H25" s="231">
        <v>25911</v>
      </c>
      <c r="I25" s="229">
        <v>28138</v>
      </c>
      <c r="J25" s="230"/>
      <c r="K25" s="229"/>
      <c r="L25" s="230">
        <f t="shared" si="2"/>
        <v>54049</v>
      </c>
      <c r="M25" s="233">
        <f t="shared" si="3"/>
        <v>0.06534811004828955</v>
      </c>
      <c r="N25" s="231">
        <v>193227</v>
      </c>
      <c r="O25" s="229">
        <v>189803</v>
      </c>
      <c r="P25" s="230"/>
      <c r="Q25" s="229"/>
      <c r="R25" s="230">
        <f t="shared" si="4"/>
        <v>383030</v>
      </c>
      <c r="S25" s="232">
        <f t="shared" si="5"/>
        <v>0.05302929299767728</v>
      </c>
      <c r="T25" s="231">
        <v>189468</v>
      </c>
      <c r="U25" s="229">
        <v>187965</v>
      </c>
      <c r="V25" s="230"/>
      <c r="W25" s="229"/>
      <c r="X25" s="230">
        <f t="shared" si="6"/>
        <v>377433</v>
      </c>
      <c r="Y25" s="228">
        <f t="shared" si="7"/>
        <v>0.014829121989863081</v>
      </c>
    </row>
    <row r="26" spans="1:25" ht="19.5" customHeight="1">
      <c r="A26" s="234" t="s">
        <v>188</v>
      </c>
      <c r="B26" s="231">
        <v>21079</v>
      </c>
      <c r="C26" s="229">
        <v>20022</v>
      </c>
      <c r="D26" s="230">
        <v>0</v>
      </c>
      <c r="E26" s="229">
        <v>0</v>
      </c>
      <c r="F26" s="230">
        <f t="shared" si="0"/>
        <v>41101</v>
      </c>
      <c r="G26" s="232">
        <f t="shared" si="1"/>
        <v>0.04032834915847282</v>
      </c>
      <c r="H26" s="231">
        <v>21431</v>
      </c>
      <c r="I26" s="229">
        <v>19966</v>
      </c>
      <c r="J26" s="230"/>
      <c r="K26" s="229"/>
      <c r="L26" s="230">
        <f t="shared" si="2"/>
        <v>41397</v>
      </c>
      <c r="M26" s="233">
        <f t="shared" si="3"/>
        <v>-0.0071502765900910426</v>
      </c>
      <c r="N26" s="231">
        <v>150848</v>
      </c>
      <c r="O26" s="229">
        <v>150050</v>
      </c>
      <c r="P26" s="230"/>
      <c r="Q26" s="229"/>
      <c r="R26" s="230">
        <f t="shared" si="4"/>
        <v>300898</v>
      </c>
      <c r="S26" s="232">
        <f t="shared" si="5"/>
        <v>0.0416583771621416</v>
      </c>
      <c r="T26" s="231">
        <v>135434</v>
      </c>
      <c r="U26" s="229">
        <v>131523</v>
      </c>
      <c r="V26" s="230">
        <v>146</v>
      </c>
      <c r="W26" s="229">
        <v>148</v>
      </c>
      <c r="X26" s="230">
        <f t="shared" si="6"/>
        <v>267251</v>
      </c>
      <c r="Y26" s="228">
        <f t="shared" si="7"/>
        <v>0.1259003708124573</v>
      </c>
    </row>
    <row r="27" spans="1:25" ht="19.5" customHeight="1">
      <c r="A27" s="234" t="s">
        <v>193</v>
      </c>
      <c r="B27" s="231">
        <v>11457</v>
      </c>
      <c r="C27" s="229">
        <v>10338</v>
      </c>
      <c r="D27" s="230">
        <v>0</v>
      </c>
      <c r="E27" s="229">
        <v>0</v>
      </c>
      <c r="F27" s="230">
        <f>SUM(B27:E27)</f>
        <v>21795</v>
      </c>
      <c r="G27" s="232">
        <f>F27/$F$9</f>
        <v>0.0213852794313743</v>
      </c>
      <c r="H27" s="231">
        <v>5167</v>
      </c>
      <c r="I27" s="229">
        <v>4749</v>
      </c>
      <c r="J27" s="230"/>
      <c r="K27" s="229"/>
      <c r="L27" s="230">
        <f>SUM(H27:K27)</f>
        <v>9916</v>
      </c>
      <c r="M27" s="233">
        <f>IF(ISERROR(F27/L27-1),"         /0",(F27/L27-1))</f>
        <v>1.1979628882613955</v>
      </c>
      <c r="N27" s="231">
        <v>86875</v>
      </c>
      <c r="O27" s="229">
        <v>83008</v>
      </c>
      <c r="P27" s="230"/>
      <c r="Q27" s="229"/>
      <c r="R27" s="230">
        <f>SUM(N27:Q27)</f>
        <v>169883</v>
      </c>
      <c r="S27" s="232">
        <f>R27/$R$9</f>
        <v>0.023519764463160613</v>
      </c>
      <c r="T27" s="231">
        <v>5167</v>
      </c>
      <c r="U27" s="229">
        <v>4749</v>
      </c>
      <c r="V27" s="230"/>
      <c r="W27" s="229"/>
      <c r="X27" s="230">
        <f>SUM(T27:W27)</f>
        <v>9916</v>
      </c>
      <c r="Y27" s="228" t="str">
        <f>IF(ISERROR(R27/X27-1),"         /0",IF(R27/X27&gt;5,"  *  ",(R27/X27-1)))</f>
        <v>  *  </v>
      </c>
    </row>
    <row r="28" spans="1:25" ht="19.5" customHeight="1">
      <c r="A28" s="234" t="s">
        <v>194</v>
      </c>
      <c r="B28" s="231">
        <v>10401</v>
      </c>
      <c r="C28" s="229">
        <v>9813</v>
      </c>
      <c r="D28" s="230">
        <v>0</v>
      </c>
      <c r="E28" s="229">
        <v>0</v>
      </c>
      <c r="F28" s="230">
        <f t="shared" si="0"/>
        <v>20214</v>
      </c>
      <c r="G28" s="232">
        <f t="shared" si="1"/>
        <v>0.01983400038659326</v>
      </c>
      <c r="H28" s="231">
        <v>15931</v>
      </c>
      <c r="I28" s="229">
        <v>15176</v>
      </c>
      <c r="J28" s="230"/>
      <c r="K28" s="229"/>
      <c r="L28" s="230">
        <f t="shared" si="2"/>
        <v>31107</v>
      </c>
      <c r="M28" s="233">
        <f t="shared" si="3"/>
        <v>-0.35017841643360015</v>
      </c>
      <c r="N28" s="231">
        <v>89621</v>
      </c>
      <c r="O28" s="229">
        <v>87642</v>
      </c>
      <c r="P28" s="230"/>
      <c r="Q28" s="229"/>
      <c r="R28" s="230">
        <f t="shared" si="4"/>
        <v>177263</v>
      </c>
      <c r="S28" s="232">
        <f t="shared" si="5"/>
        <v>0.024541502139903578</v>
      </c>
      <c r="T28" s="231">
        <v>103097</v>
      </c>
      <c r="U28" s="229">
        <v>98643</v>
      </c>
      <c r="V28" s="230"/>
      <c r="W28" s="229"/>
      <c r="X28" s="230">
        <f t="shared" si="6"/>
        <v>201740</v>
      </c>
      <c r="Y28" s="228">
        <f t="shared" si="7"/>
        <v>-0.12132943392485374</v>
      </c>
    </row>
    <row r="29" spans="1:25" ht="19.5" customHeight="1">
      <c r="A29" s="234" t="s">
        <v>163</v>
      </c>
      <c r="B29" s="231">
        <v>5959</v>
      </c>
      <c r="C29" s="229">
        <v>5780</v>
      </c>
      <c r="D29" s="230">
        <v>0</v>
      </c>
      <c r="E29" s="229">
        <v>0</v>
      </c>
      <c r="F29" s="230">
        <f>SUM(B29:E29)</f>
        <v>11739</v>
      </c>
      <c r="G29" s="232">
        <f>F29/$F$9</f>
        <v>0.011518320497586736</v>
      </c>
      <c r="H29" s="231"/>
      <c r="I29" s="229"/>
      <c r="J29" s="230"/>
      <c r="K29" s="229"/>
      <c r="L29" s="230">
        <f>SUM(H29:K29)</f>
        <v>0</v>
      </c>
      <c r="M29" s="233" t="str">
        <f>IF(ISERROR(F29/L29-1),"         /0",(F29/L29-1))</f>
        <v>         /0</v>
      </c>
      <c r="N29" s="231">
        <v>35803</v>
      </c>
      <c r="O29" s="229">
        <v>37108</v>
      </c>
      <c r="P29" s="230"/>
      <c r="Q29" s="229"/>
      <c r="R29" s="230">
        <f>SUM(N29:Q29)</f>
        <v>72911</v>
      </c>
      <c r="S29" s="232">
        <f>R29/$R$9</f>
        <v>0.010094297526965636</v>
      </c>
      <c r="T29" s="231"/>
      <c r="U29" s="229"/>
      <c r="V29" s="230"/>
      <c r="W29" s="229"/>
      <c r="X29" s="230">
        <f>SUM(T29:W29)</f>
        <v>0</v>
      </c>
      <c r="Y29" s="228" t="str">
        <f>IF(ISERROR(R29/X29-1),"         /0",IF(R29/X29&gt;5,"  *  ",(R29/X29-1)))</f>
        <v>         /0</v>
      </c>
    </row>
    <row r="30" spans="1:25" ht="19.5" customHeight="1">
      <c r="A30" s="234" t="s">
        <v>162</v>
      </c>
      <c r="B30" s="231">
        <v>5811</v>
      </c>
      <c r="C30" s="229">
        <v>5275</v>
      </c>
      <c r="D30" s="230">
        <v>0</v>
      </c>
      <c r="E30" s="229">
        <v>0</v>
      </c>
      <c r="F30" s="230">
        <f>SUM(B30:E30)</f>
        <v>11086</v>
      </c>
      <c r="G30" s="232">
        <f>F30/$F$9</f>
        <v>0.010877596135637324</v>
      </c>
      <c r="H30" s="231">
        <v>9624</v>
      </c>
      <c r="I30" s="229">
        <v>9092</v>
      </c>
      <c r="J30" s="230"/>
      <c r="K30" s="229"/>
      <c r="L30" s="230">
        <f>SUM(H30:K30)</f>
        <v>18716</v>
      </c>
      <c r="M30" s="233">
        <f>IF(ISERROR(F30/L30-1),"         /0",(F30/L30-1))</f>
        <v>-0.407672579611028</v>
      </c>
      <c r="N30" s="231">
        <v>43879</v>
      </c>
      <c r="O30" s="229">
        <v>43114</v>
      </c>
      <c r="P30" s="230"/>
      <c r="Q30" s="229"/>
      <c r="R30" s="230">
        <f>SUM(N30:Q30)</f>
        <v>86993</v>
      </c>
      <c r="S30" s="232">
        <f>R30/$R$9</f>
        <v>0.012043905923157296</v>
      </c>
      <c r="T30" s="231">
        <v>96022</v>
      </c>
      <c r="U30" s="229">
        <v>90876</v>
      </c>
      <c r="V30" s="230">
        <v>128</v>
      </c>
      <c r="W30" s="229">
        <v>129</v>
      </c>
      <c r="X30" s="230">
        <f>SUM(T30:W30)</f>
        <v>187155</v>
      </c>
      <c r="Y30" s="228">
        <f>IF(ISERROR(R30/X30-1),"         /0",IF(R30/X30&gt;5,"  *  ",(R30/X30-1)))</f>
        <v>-0.5351820683390772</v>
      </c>
    </row>
    <row r="31" spans="1:25" ht="19.5" customHeight="1">
      <c r="A31" s="234" t="s">
        <v>203</v>
      </c>
      <c r="B31" s="231">
        <v>4198</v>
      </c>
      <c r="C31" s="229">
        <v>3697</v>
      </c>
      <c r="D31" s="230">
        <v>0</v>
      </c>
      <c r="E31" s="229">
        <v>0</v>
      </c>
      <c r="F31" s="230">
        <f>SUM(B31:E31)</f>
        <v>7895</v>
      </c>
      <c r="G31" s="232">
        <f>F31/$F$9</f>
        <v>0.007746583212236756</v>
      </c>
      <c r="H31" s="231">
        <v>3305</v>
      </c>
      <c r="I31" s="229">
        <v>3083</v>
      </c>
      <c r="J31" s="230"/>
      <c r="K31" s="229"/>
      <c r="L31" s="230">
        <f>SUM(H31:K31)</f>
        <v>6388</v>
      </c>
      <c r="M31" s="233">
        <f>IF(ISERROR(F31/L31-1),"         /0",(F31/L31-1))</f>
        <v>0.23591108328115218</v>
      </c>
      <c r="N31" s="231">
        <v>29928</v>
      </c>
      <c r="O31" s="229">
        <v>29364</v>
      </c>
      <c r="P31" s="230"/>
      <c r="Q31" s="229"/>
      <c r="R31" s="230">
        <f>SUM(N31:Q31)</f>
        <v>59292</v>
      </c>
      <c r="S31" s="232">
        <f>R31/$R$9</f>
        <v>0.00820879001753983</v>
      </c>
      <c r="T31" s="231">
        <v>27368</v>
      </c>
      <c r="U31" s="229">
        <v>26768</v>
      </c>
      <c r="V31" s="230"/>
      <c r="W31" s="229"/>
      <c r="X31" s="230">
        <f>SUM(T31:W31)</f>
        <v>54136</v>
      </c>
      <c r="Y31" s="228">
        <f>IF(ISERROR(R31/X31-1),"         /0",IF(R31/X31&gt;5,"  *  ",(R31/X31-1)))</f>
        <v>0.09524161371361006</v>
      </c>
    </row>
    <row r="32" spans="1:25" ht="19.5" customHeight="1">
      <c r="A32" s="234" t="s">
        <v>205</v>
      </c>
      <c r="B32" s="231">
        <v>2857</v>
      </c>
      <c r="C32" s="229">
        <v>3271</v>
      </c>
      <c r="D32" s="230">
        <v>0</v>
      </c>
      <c r="E32" s="229">
        <v>0</v>
      </c>
      <c r="F32" s="230">
        <f>SUM(B32:E32)</f>
        <v>6128</v>
      </c>
      <c r="G32" s="232">
        <f>F32/$F$9</f>
        <v>0.006012800750422652</v>
      </c>
      <c r="H32" s="231">
        <v>4012</v>
      </c>
      <c r="I32" s="229">
        <v>4221</v>
      </c>
      <c r="J32" s="230"/>
      <c r="K32" s="229"/>
      <c r="L32" s="230">
        <f>SUM(H32:K32)</f>
        <v>8233</v>
      </c>
      <c r="M32" s="233">
        <f>IF(ISERROR(F32/L32-1),"         /0",(F32/L32-1))</f>
        <v>-0.25567836754524476</v>
      </c>
      <c r="N32" s="231">
        <v>16150</v>
      </c>
      <c r="O32" s="229">
        <v>18019</v>
      </c>
      <c r="P32" s="230"/>
      <c r="Q32" s="229"/>
      <c r="R32" s="230">
        <f>SUM(N32:Q32)</f>
        <v>34169</v>
      </c>
      <c r="S32" s="232">
        <f>R32/$R$9</f>
        <v>0.004730590064584066</v>
      </c>
      <c r="T32" s="231">
        <v>21850</v>
      </c>
      <c r="U32" s="229">
        <v>21464</v>
      </c>
      <c r="V32" s="230"/>
      <c r="W32" s="229"/>
      <c r="X32" s="230">
        <f>SUM(T32:W32)</f>
        <v>43314</v>
      </c>
      <c r="Y32" s="228">
        <f>IF(ISERROR(R32/X32-1),"         /0",IF(R32/X32&gt;5,"  *  ",(R32/X32-1)))</f>
        <v>-0.21113265918640622</v>
      </c>
    </row>
    <row r="33" spans="1:25" ht="19.5" customHeight="1">
      <c r="A33" s="234" t="s">
        <v>167</v>
      </c>
      <c r="B33" s="231">
        <v>2668</v>
      </c>
      <c r="C33" s="229">
        <v>2471</v>
      </c>
      <c r="D33" s="230">
        <v>0</v>
      </c>
      <c r="E33" s="229">
        <v>0</v>
      </c>
      <c r="F33" s="230">
        <f>SUM(B33:E33)</f>
        <v>5139</v>
      </c>
      <c r="G33" s="232">
        <f>F33/$F$9</f>
        <v>0.005042392796413514</v>
      </c>
      <c r="H33" s="231">
        <v>2364</v>
      </c>
      <c r="I33" s="229">
        <v>1770</v>
      </c>
      <c r="J33" s="230"/>
      <c r="K33" s="229"/>
      <c r="L33" s="230">
        <f>SUM(H33:K33)</f>
        <v>4134</v>
      </c>
      <c r="M33" s="233">
        <f>IF(ISERROR(F33/L33-1),"         /0",(F33/L33-1))</f>
        <v>0.24310595065312057</v>
      </c>
      <c r="N33" s="231">
        <v>17630</v>
      </c>
      <c r="O33" s="229">
        <v>14887</v>
      </c>
      <c r="P33" s="230"/>
      <c r="Q33" s="229"/>
      <c r="R33" s="230">
        <f>SUM(N33:Q33)</f>
        <v>32517</v>
      </c>
      <c r="S33" s="232">
        <f>R33/$R$9</f>
        <v>0.004501875885454069</v>
      </c>
      <c r="T33" s="231">
        <v>33221</v>
      </c>
      <c r="U33" s="229">
        <v>28872</v>
      </c>
      <c r="V33" s="230"/>
      <c r="W33" s="229"/>
      <c r="X33" s="230">
        <f>SUM(T33:W33)</f>
        <v>62093</v>
      </c>
      <c r="Y33" s="228">
        <f>IF(ISERROR(R33/X33-1),"         /0",IF(R33/X33&gt;5,"  *  ",(R33/X33-1)))</f>
        <v>-0.47631778139242753</v>
      </c>
    </row>
    <row r="34" spans="1:25" ht="19.5" customHeight="1">
      <c r="A34" s="234" t="s">
        <v>206</v>
      </c>
      <c r="B34" s="231">
        <v>1940</v>
      </c>
      <c r="C34" s="229">
        <v>2312</v>
      </c>
      <c r="D34" s="230">
        <v>0</v>
      </c>
      <c r="E34" s="229">
        <v>0</v>
      </c>
      <c r="F34" s="230">
        <f t="shared" si="0"/>
        <v>4252</v>
      </c>
      <c r="G34" s="232">
        <f t="shared" si="1"/>
        <v>0.004172067361422506</v>
      </c>
      <c r="H34" s="231">
        <v>4547</v>
      </c>
      <c r="I34" s="229">
        <v>4580</v>
      </c>
      <c r="J34" s="230"/>
      <c r="K34" s="229"/>
      <c r="L34" s="230">
        <f t="shared" si="2"/>
        <v>9127</v>
      </c>
      <c r="M34" s="233">
        <f t="shared" si="3"/>
        <v>-0.5341295058617289</v>
      </c>
      <c r="N34" s="231">
        <v>20577</v>
      </c>
      <c r="O34" s="229">
        <v>24754</v>
      </c>
      <c r="P34" s="230"/>
      <c r="Q34" s="229"/>
      <c r="R34" s="230">
        <f t="shared" si="4"/>
        <v>45331</v>
      </c>
      <c r="S34" s="232">
        <f t="shared" si="5"/>
        <v>0.006275933688947886</v>
      </c>
      <c r="T34" s="231">
        <v>28341</v>
      </c>
      <c r="U34" s="229">
        <v>32631</v>
      </c>
      <c r="V34" s="230"/>
      <c r="W34" s="229"/>
      <c r="X34" s="230">
        <f t="shared" si="6"/>
        <v>60972</v>
      </c>
      <c r="Y34" s="228">
        <f t="shared" si="7"/>
        <v>-0.2565275864331168</v>
      </c>
    </row>
    <row r="35" spans="1:25" ht="19.5" customHeight="1">
      <c r="A35" s="234" t="s">
        <v>208</v>
      </c>
      <c r="B35" s="231">
        <v>1462</v>
      </c>
      <c r="C35" s="229">
        <v>2286</v>
      </c>
      <c r="D35" s="230">
        <v>0</v>
      </c>
      <c r="E35" s="229">
        <v>0</v>
      </c>
      <c r="F35" s="230">
        <f t="shared" si="0"/>
        <v>3748</v>
      </c>
      <c r="G35" s="232">
        <f t="shared" si="1"/>
        <v>0.0036775419733329146</v>
      </c>
      <c r="H35" s="231"/>
      <c r="I35" s="229"/>
      <c r="J35" s="230"/>
      <c r="K35" s="229"/>
      <c r="L35" s="230">
        <f t="shared" si="2"/>
        <v>0</v>
      </c>
      <c r="M35" s="233" t="str">
        <f t="shared" si="3"/>
        <v>         /0</v>
      </c>
      <c r="N35" s="231">
        <v>1462</v>
      </c>
      <c r="O35" s="229">
        <v>2286</v>
      </c>
      <c r="P35" s="230"/>
      <c r="Q35" s="229"/>
      <c r="R35" s="230">
        <f t="shared" si="4"/>
        <v>3748</v>
      </c>
      <c r="S35" s="232">
        <f t="shared" si="5"/>
        <v>0.000518898755072173</v>
      </c>
      <c r="T35" s="231"/>
      <c r="U35" s="229"/>
      <c r="V35" s="230"/>
      <c r="W35" s="229"/>
      <c r="X35" s="230">
        <f t="shared" si="6"/>
        <v>0</v>
      </c>
      <c r="Y35" s="228" t="str">
        <f t="shared" si="7"/>
        <v>         /0</v>
      </c>
    </row>
    <row r="36" spans="1:25" ht="19.5" customHeight="1">
      <c r="A36" s="234" t="s">
        <v>200</v>
      </c>
      <c r="B36" s="231">
        <v>569</v>
      </c>
      <c r="C36" s="229">
        <v>1075</v>
      </c>
      <c r="D36" s="230">
        <v>0</v>
      </c>
      <c r="E36" s="229">
        <v>0</v>
      </c>
      <c r="F36" s="230">
        <f t="shared" si="0"/>
        <v>1644</v>
      </c>
      <c r="G36" s="232">
        <f t="shared" si="1"/>
        <v>0.001613094718292239</v>
      </c>
      <c r="H36" s="231">
        <v>1035</v>
      </c>
      <c r="I36" s="229">
        <v>2178</v>
      </c>
      <c r="J36" s="230"/>
      <c r="K36" s="229"/>
      <c r="L36" s="230">
        <f t="shared" si="2"/>
        <v>3213</v>
      </c>
      <c r="M36" s="233">
        <f t="shared" si="3"/>
        <v>-0.4883286647992531</v>
      </c>
      <c r="N36" s="231">
        <v>6430</v>
      </c>
      <c r="O36" s="229">
        <v>11987</v>
      </c>
      <c r="P36" s="230"/>
      <c r="Q36" s="229"/>
      <c r="R36" s="230">
        <f t="shared" si="4"/>
        <v>18417</v>
      </c>
      <c r="S36" s="232">
        <f t="shared" si="5"/>
        <v>0.002549775446148402</v>
      </c>
      <c r="T36" s="231">
        <v>8257</v>
      </c>
      <c r="U36" s="229">
        <v>16229</v>
      </c>
      <c r="V36" s="230"/>
      <c r="W36" s="229"/>
      <c r="X36" s="230">
        <f t="shared" si="6"/>
        <v>24486</v>
      </c>
      <c r="Y36" s="228">
        <f t="shared" si="7"/>
        <v>-0.24785591766723847</v>
      </c>
    </row>
    <row r="37" spans="1:25" ht="19.5" customHeight="1">
      <c r="A37" s="234" t="s">
        <v>214</v>
      </c>
      <c r="B37" s="231">
        <v>239</v>
      </c>
      <c r="C37" s="229">
        <v>177</v>
      </c>
      <c r="D37" s="230">
        <v>0</v>
      </c>
      <c r="E37" s="229">
        <v>0</v>
      </c>
      <c r="F37" s="230">
        <f t="shared" si="0"/>
        <v>416</v>
      </c>
      <c r="G37" s="232">
        <f t="shared" si="1"/>
        <v>0.00040817968540728187</v>
      </c>
      <c r="H37" s="231"/>
      <c r="I37" s="229"/>
      <c r="J37" s="230"/>
      <c r="K37" s="229"/>
      <c r="L37" s="230">
        <f t="shared" si="2"/>
        <v>0</v>
      </c>
      <c r="M37" s="233" t="s">
        <v>50</v>
      </c>
      <c r="N37" s="231">
        <v>1493</v>
      </c>
      <c r="O37" s="229">
        <v>1541</v>
      </c>
      <c r="P37" s="230">
        <v>0</v>
      </c>
      <c r="Q37" s="229">
        <v>0</v>
      </c>
      <c r="R37" s="230">
        <f t="shared" si="4"/>
        <v>3034</v>
      </c>
      <c r="S37" s="232">
        <f t="shared" si="5"/>
        <v>0.00042004771154988607</v>
      </c>
      <c r="T37" s="231"/>
      <c r="U37" s="229"/>
      <c r="V37" s="230"/>
      <c r="W37" s="229"/>
      <c r="X37" s="230">
        <f t="shared" si="6"/>
        <v>0</v>
      </c>
      <c r="Y37" s="228" t="str">
        <f t="shared" si="7"/>
        <v>         /0</v>
      </c>
    </row>
    <row r="38" spans="1:25" ht="19.5" customHeight="1" thickBot="1">
      <c r="A38" s="234" t="s">
        <v>175</v>
      </c>
      <c r="B38" s="231">
        <v>182</v>
      </c>
      <c r="C38" s="229">
        <v>101</v>
      </c>
      <c r="D38" s="230">
        <v>83</v>
      </c>
      <c r="E38" s="229">
        <v>39</v>
      </c>
      <c r="F38" s="230">
        <f t="shared" si="0"/>
        <v>405</v>
      </c>
      <c r="G38" s="232">
        <f t="shared" si="1"/>
        <v>0.0003973864725719932</v>
      </c>
      <c r="H38" s="231">
        <v>1743</v>
      </c>
      <c r="I38" s="229">
        <v>1516</v>
      </c>
      <c r="J38" s="230">
        <v>14</v>
      </c>
      <c r="K38" s="229">
        <v>18</v>
      </c>
      <c r="L38" s="230">
        <f t="shared" si="2"/>
        <v>3291</v>
      </c>
      <c r="M38" s="233" t="s">
        <v>50</v>
      </c>
      <c r="N38" s="231">
        <v>10703</v>
      </c>
      <c r="O38" s="229">
        <v>10909</v>
      </c>
      <c r="P38" s="230">
        <v>333</v>
      </c>
      <c r="Q38" s="229">
        <v>451</v>
      </c>
      <c r="R38" s="230">
        <f t="shared" si="4"/>
        <v>22396</v>
      </c>
      <c r="S38" s="232">
        <f t="shared" si="5"/>
        <v>0.0031006554211836677</v>
      </c>
      <c r="T38" s="231">
        <v>3336</v>
      </c>
      <c r="U38" s="229">
        <v>1737</v>
      </c>
      <c r="V38" s="230">
        <v>104</v>
      </c>
      <c r="W38" s="229">
        <v>115</v>
      </c>
      <c r="X38" s="230">
        <f t="shared" si="6"/>
        <v>5292</v>
      </c>
      <c r="Y38" s="228">
        <f t="shared" si="7"/>
        <v>3.232048374905518</v>
      </c>
    </row>
    <row r="39" spans="1:25" s="267" customFormat="1" ht="19.5" customHeight="1">
      <c r="A39" s="276" t="s">
        <v>59</v>
      </c>
      <c r="B39" s="273">
        <f>SUM(B40:B50)</f>
        <v>68665</v>
      </c>
      <c r="C39" s="272">
        <f>SUM(C40:C50)</f>
        <v>61798</v>
      </c>
      <c r="D39" s="271">
        <f>SUM(D40:D50)</f>
        <v>5</v>
      </c>
      <c r="E39" s="272">
        <f>SUM(E40:E50)</f>
        <v>0</v>
      </c>
      <c r="F39" s="271">
        <f t="shared" si="0"/>
        <v>130468</v>
      </c>
      <c r="G39" s="274">
        <f t="shared" si="1"/>
        <v>0.12801535383585877</v>
      </c>
      <c r="H39" s="273">
        <f>SUM(H40:H50)</f>
        <v>58529</v>
      </c>
      <c r="I39" s="272">
        <f>SUM(I40:I50)</f>
        <v>53529</v>
      </c>
      <c r="J39" s="271">
        <f>SUM(J40:J50)</f>
        <v>8</v>
      </c>
      <c r="K39" s="272">
        <f>SUM(K40:K50)</f>
        <v>0</v>
      </c>
      <c r="L39" s="271">
        <f t="shared" si="2"/>
        <v>112066</v>
      </c>
      <c r="M39" s="275">
        <f t="shared" si="3"/>
        <v>0.16420680670319276</v>
      </c>
      <c r="N39" s="273">
        <f>SUM(N40:N50)</f>
        <v>455809</v>
      </c>
      <c r="O39" s="272">
        <f>SUM(O40:O50)</f>
        <v>416673</v>
      </c>
      <c r="P39" s="271">
        <f>SUM(P40:P50)</f>
        <v>66</v>
      </c>
      <c r="Q39" s="272">
        <f>SUM(Q40:Q50)</f>
        <v>4</v>
      </c>
      <c r="R39" s="271">
        <f t="shared" si="4"/>
        <v>872552</v>
      </c>
      <c r="S39" s="274">
        <f t="shared" si="5"/>
        <v>0.12080206684518002</v>
      </c>
      <c r="T39" s="273">
        <f>SUM(T40:T50)</f>
        <v>391638</v>
      </c>
      <c r="U39" s="272">
        <f>SUM(U40:U50)</f>
        <v>358980</v>
      </c>
      <c r="V39" s="271">
        <f>SUM(V40:V50)</f>
        <v>106</v>
      </c>
      <c r="W39" s="272">
        <f>SUM(W40:W50)</f>
        <v>3</v>
      </c>
      <c r="X39" s="271">
        <f t="shared" si="6"/>
        <v>750727</v>
      </c>
      <c r="Y39" s="268">
        <f t="shared" si="7"/>
        <v>0.1622760337646041</v>
      </c>
    </row>
    <row r="40" spans="1:25" ht="19.5" customHeight="1">
      <c r="A40" s="234" t="s">
        <v>161</v>
      </c>
      <c r="B40" s="231">
        <v>28875</v>
      </c>
      <c r="C40" s="229">
        <v>28379</v>
      </c>
      <c r="D40" s="230">
        <v>5</v>
      </c>
      <c r="E40" s="229">
        <v>0</v>
      </c>
      <c r="F40" s="230">
        <f t="shared" si="0"/>
        <v>57259</v>
      </c>
      <c r="G40" s="232">
        <f t="shared" si="1"/>
        <v>0.05618259761234508</v>
      </c>
      <c r="H40" s="231">
        <v>23828</v>
      </c>
      <c r="I40" s="229">
        <v>24285</v>
      </c>
      <c r="J40" s="230">
        <v>8</v>
      </c>
      <c r="K40" s="229"/>
      <c r="L40" s="230">
        <f t="shared" si="2"/>
        <v>48121</v>
      </c>
      <c r="M40" s="233">
        <f t="shared" si="3"/>
        <v>0.18989630306934613</v>
      </c>
      <c r="N40" s="231">
        <v>209426</v>
      </c>
      <c r="O40" s="229">
        <v>196599</v>
      </c>
      <c r="P40" s="230">
        <v>66</v>
      </c>
      <c r="Q40" s="229">
        <v>0</v>
      </c>
      <c r="R40" s="230">
        <f t="shared" si="4"/>
        <v>406091</v>
      </c>
      <c r="S40" s="232">
        <f t="shared" si="5"/>
        <v>0.05622201556723955</v>
      </c>
      <c r="T40" s="231">
        <v>172523</v>
      </c>
      <c r="U40" s="229">
        <v>167059</v>
      </c>
      <c r="V40" s="230">
        <v>102</v>
      </c>
      <c r="W40" s="229">
        <v>0</v>
      </c>
      <c r="X40" s="213">
        <f t="shared" si="6"/>
        <v>339684</v>
      </c>
      <c r="Y40" s="228">
        <f t="shared" si="7"/>
        <v>0.19549640253883016</v>
      </c>
    </row>
    <row r="41" spans="1:25" ht="19.5" customHeight="1">
      <c r="A41" s="234" t="s">
        <v>190</v>
      </c>
      <c r="B41" s="231">
        <v>15060</v>
      </c>
      <c r="C41" s="229">
        <v>10625</v>
      </c>
      <c r="D41" s="230">
        <v>0</v>
      </c>
      <c r="E41" s="229">
        <v>0</v>
      </c>
      <c r="F41" s="230">
        <f t="shared" si="0"/>
        <v>25685</v>
      </c>
      <c r="G41" s="232">
        <f t="shared" si="1"/>
        <v>0.025202151970399125</v>
      </c>
      <c r="H41" s="231">
        <v>10946</v>
      </c>
      <c r="I41" s="229">
        <v>10244</v>
      </c>
      <c r="J41" s="230"/>
      <c r="K41" s="229"/>
      <c r="L41" s="230">
        <f t="shared" si="2"/>
        <v>21190</v>
      </c>
      <c r="M41" s="233">
        <f t="shared" si="3"/>
        <v>0.2121283624351109</v>
      </c>
      <c r="N41" s="231">
        <v>82202</v>
      </c>
      <c r="O41" s="229">
        <v>72371</v>
      </c>
      <c r="P41" s="230"/>
      <c r="Q41" s="229"/>
      <c r="R41" s="230">
        <f t="shared" si="4"/>
        <v>154573</v>
      </c>
      <c r="S41" s="232">
        <f t="shared" si="5"/>
        <v>0.02140014334785779</v>
      </c>
      <c r="T41" s="231">
        <v>74404</v>
      </c>
      <c r="U41" s="229">
        <v>69703</v>
      </c>
      <c r="V41" s="230"/>
      <c r="W41" s="229"/>
      <c r="X41" s="213">
        <f t="shared" si="6"/>
        <v>144107</v>
      </c>
      <c r="Y41" s="228">
        <f t="shared" si="7"/>
        <v>0.07262658996440141</v>
      </c>
    </row>
    <row r="42" spans="1:25" ht="19.5" customHeight="1">
      <c r="A42" s="234" t="s">
        <v>197</v>
      </c>
      <c r="B42" s="231">
        <v>8214</v>
      </c>
      <c r="C42" s="229">
        <v>7725</v>
      </c>
      <c r="D42" s="230">
        <v>0</v>
      </c>
      <c r="E42" s="229">
        <v>0</v>
      </c>
      <c r="F42" s="230">
        <f aca="true" t="shared" si="8" ref="F42:F50">SUM(B42:E42)</f>
        <v>15939</v>
      </c>
      <c r="G42" s="232">
        <f aca="true" t="shared" si="9" ref="G42:G50">F42/$F$9</f>
        <v>0.01563936539833333</v>
      </c>
      <c r="H42" s="231">
        <v>8997</v>
      </c>
      <c r="I42" s="229">
        <v>8589</v>
      </c>
      <c r="J42" s="230"/>
      <c r="K42" s="229"/>
      <c r="L42" s="230">
        <f aca="true" t="shared" si="10" ref="L42:L50">SUM(H42:K42)</f>
        <v>17586</v>
      </c>
      <c r="M42" s="233">
        <f aca="true" t="shared" si="11" ref="M42:M50">IF(ISERROR(F42/L42-1),"         /0",(F42/L42-1))</f>
        <v>-0.09365404298874103</v>
      </c>
      <c r="N42" s="231">
        <v>59551</v>
      </c>
      <c r="O42" s="229">
        <v>58113</v>
      </c>
      <c r="P42" s="230"/>
      <c r="Q42" s="229"/>
      <c r="R42" s="230">
        <f aca="true" t="shared" si="12" ref="R42:R50">SUM(N42:Q42)</f>
        <v>117664</v>
      </c>
      <c r="S42" s="232">
        <f aca="true" t="shared" si="13" ref="S42:S50">R42/$R$9</f>
        <v>0.016290208942585958</v>
      </c>
      <c r="T42" s="231">
        <v>64280</v>
      </c>
      <c r="U42" s="229">
        <v>60138</v>
      </c>
      <c r="V42" s="230"/>
      <c r="W42" s="229"/>
      <c r="X42" s="213">
        <f aca="true" t="shared" si="14" ref="X42:X50">SUM(T42:W42)</f>
        <v>124418</v>
      </c>
      <c r="Y42" s="228">
        <f aca="true" t="shared" si="15" ref="Y42:Y50">IF(ISERROR(R42/X42-1),"         /0",IF(R42/X42&gt;5,"  *  ",(R42/X42-1)))</f>
        <v>-0.05428474979504572</v>
      </c>
    </row>
    <row r="43" spans="1:25" ht="19.5" customHeight="1">
      <c r="A43" s="234" t="s">
        <v>198</v>
      </c>
      <c r="B43" s="231">
        <v>7639</v>
      </c>
      <c r="C43" s="229">
        <v>7399</v>
      </c>
      <c r="D43" s="230">
        <v>0</v>
      </c>
      <c r="E43" s="229">
        <v>0</v>
      </c>
      <c r="F43" s="230">
        <f t="shared" si="8"/>
        <v>15038</v>
      </c>
      <c r="G43" s="232">
        <f t="shared" si="9"/>
        <v>0.014755303147006502</v>
      </c>
      <c r="H43" s="231">
        <v>8143</v>
      </c>
      <c r="I43" s="229">
        <v>7853</v>
      </c>
      <c r="J43" s="230"/>
      <c r="K43" s="229"/>
      <c r="L43" s="230">
        <f t="shared" si="10"/>
        <v>15996</v>
      </c>
      <c r="M43" s="233">
        <f t="shared" si="11"/>
        <v>-0.059889972493123333</v>
      </c>
      <c r="N43" s="231">
        <v>55273</v>
      </c>
      <c r="O43" s="229">
        <v>51747</v>
      </c>
      <c r="P43" s="230"/>
      <c r="Q43" s="229"/>
      <c r="R43" s="230">
        <f t="shared" si="12"/>
        <v>107020</v>
      </c>
      <c r="S43" s="232">
        <f t="shared" si="13"/>
        <v>0.014816580781169679</v>
      </c>
      <c r="T43" s="231">
        <v>57909</v>
      </c>
      <c r="U43" s="229">
        <v>55730</v>
      </c>
      <c r="V43" s="230"/>
      <c r="W43" s="229"/>
      <c r="X43" s="213">
        <f t="shared" si="14"/>
        <v>113639</v>
      </c>
      <c r="Y43" s="228">
        <f t="shared" si="15"/>
        <v>-0.05824584869631022</v>
      </c>
    </row>
    <row r="44" spans="1:25" ht="19.5" customHeight="1">
      <c r="A44" s="234" t="s">
        <v>204</v>
      </c>
      <c r="B44" s="231">
        <v>3407</v>
      </c>
      <c r="C44" s="229">
        <v>3575</v>
      </c>
      <c r="D44" s="230">
        <v>0</v>
      </c>
      <c r="E44" s="229">
        <v>0</v>
      </c>
      <c r="F44" s="230">
        <f>SUM(B44:E44)</f>
        <v>6982</v>
      </c>
      <c r="G44" s="232">
        <f>F44/$F$9</f>
        <v>0.006850746546907794</v>
      </c>
      <c r="H44" s="231"/>
      <c r="I44" s="229"/>
      <c r="J44" s="230"/>
      <c r="K44" s="229"/>
      <c r="L44" s="230">
        <f>SUM(H44:K44)</f>
        <v>0</v>
      </c>
      <c r="M44" s="233" t="str">
        <f>IF(ISERROR(F44/L44-1),"         /0",(F44/L44-1))</f>
        <v>         /0</v>
      </c>
      <c r="N44" s="231">
        <v>16084</v>
      </c>
      <c r="O44" s="229">
        <v>19354</v>
      </c>
      <c r="P44" s="230"/>
      <c r="Q44" s="229"/>
      <c r="R44" s="230">
        <f>SUM(N44:Q44)</f>
        <v>35438</v>
      </c>
      <c r="S44" s="232">
        <f>R44/$R$9</f>
        <v>0.004906279104121576</v>
      </c>
      <c r="T44" s="231"/>
      <c r="U44" s="229"/>
      <c r="V44" s="230"/>
      <c r="W44" s="229"/>
      <c r="X44" s="213">
        <f>SUM(T44:W44)</f>
        <v>0</v>
      </c>
      <c r="Y44" s="228" t="str">
        <f>IF(ISERROR(R44/X44-1),"         /0",IF(R44/X44&gt;5,"  *  ",(R44/X44-1)))</f>
        <v>         /0</v>
      </c>
    </row>
    <row r="45" spans="1:25" ht="19.5" customHeight="1">
      <c r="A45" s="234" t="s">
        <v>209</v>
      </c>
      <c r="B45" s="231">
        <v>1714</v>
      </c>
      <c r="C45" s="229">
        <v>1825</v>
      </c>
      <c r="D45" s="230">
        <v>0</v>
      </c>
      <c r="E45" s="229">
        <v>0</v>
      </c>
      <c r="F45" s="230">
        <f>SUM(B45:E45)</f>
        <v>3539</v>
      </c>
      <c r="G45" s="232">
        <f>F45/$F$9</f>
        <v>0.0034724709294624294</v>
      </c>
      <c r="H45" s="231">
        <v>3113</v>
      </c>
      <c r="I45" s="229">
        <v>2558</v>
      </c>
      <c r="J45" s="230"/>
      <c r="K45" s="229"/>
      <c r="L45" s="230">
        <f>SUM(H45:K45)</f>
        <v>5671</v>
      </c>
      <c r="M45" s="233">
        <f>IF(ISERROR(F45/L45-1),"         /0",(F45/L45-1))</f>
        <v>-0.37594780461999644</v>
      </c>
      <c r="N45" s="231">
        <v>11339</v>
      </c>
      <c r="O45" s="229">
        <v>11653</v>
      </c>
      <c r="P45" s="230"/>
      <c r="Q45" s="229"/>
      <c r="R45" s="230">
        <f>SUM(N45:Q45)</f>
        <v>22992</v>
      </c>
      <c r="S45" s="232">
        <f>R45/$R$9</f>
        <v>0.003183169737625241</v>
      </c>
      <c r="T45" s="231">
        <v>4582</v>
      </c>
      <c r="U45" s="229">
        <v>6350</v>
      </c>
      <c r="V45" s="230"/>
      <c r="W45" s="229"/>
      <c r="X45" s="213">
        <f>SUM(T45:W45)</f>
        <v>10932</v>
      </c>
      <c r="Y45" s="228">
        <f>IF(ISERROR(R45/X45-1),"         /0",IF(R45/X45&gt;5,"  *  ",(R45/X45-1)))</f>
        <v>1.1031833150384194</v>
      </c>
    </row>
    <row r="46" spans="1:25" ht="19.5" customHeight="1">
      <c r="A46" s="234" t="s">
        <v>186</v>
      </c>
      <c r="B46" s="231">
        <v>1446</v>
      </c>
      <c r="C46" s="229">
        <v>809</v>
      </c>
      <c r="D46" s="230">
        <v>0</v>
      </c>
      <c r="E46" s="229">
        <v>0</v>
      </c>
      <c r="F46" s="230">
        <f>SUM(B46:E46)</f>
        <v>2255</v>
      </c>
      <c r="G46" s="232">
        <f>F46/$F$9</f>
        <v>0.0022126086312341843</v>
      </c>
      <c r="H46" s="231">
        <v>826</v>
      </c>
      <c r="I46" s="229"/>
      <c r="J46" s="230"/>
      <c r="K46" s="229"/>
      <c r="L46" s="230">
        <f>SUM(H46:K46)</f>
        <v>826</v>
      </c>
      <c r="M46" s="233">
        <f>IF(ISERROR(F46/L46-1),"         /0",(F46/L46-1))</f>
        <v>1.7300242130750605</v>
      </c>
      <c r="N46" s="231">
        <v>10033</v>
      </c>
      <c r="O46" s="229">
        <v>2510</v>
      </c>
      <c r="P46" s="230"/>
      <c r="Q46" s="229"/>
      <c r="R46" s="230">
        <f>SUM(N46:Q46)</f>
        <v>12543</v>
      </c>
      <c r="S46" s="232">
        <f>R46/$R$9</f>
        <v>0.0017365387099440412</v>
      </c>
      <c r="T46" s="231">
        <v>6958</v>
      </c>
      <c r="U46" s="229"/>
      <c r="V46" s="230"/>
      <c r="W46" s="229"/>
      <c r="X46" s="213">
        <f>SUM(T46:W46)</f>
        <v>6958</v>
      </c>
      <c r="Y46" s="228">
        <f>IF(ISERROR(R46/X46-1),"         /0",IF(R46/X46&gt;5,"  *  ",(R46/X46-1)))</f>
        <v>0.802673181948836</v>
      </c>
    </row>
    <row r="47" spans="1:25" ht="19.5" customHeight="1">
      <c r="A47" s="234" t="s">
        <v>196</v>
      </c>
      <c r="B47" s="231">
        <v>1293</v>
      </c>
      <c r="C47" s="229">
        <v>895</v>
      </c>
      <c r="D47" s="230">
        <v>0</v>
      </c>
      <c r="E47" s="229">
        <v>0</v>
      </c>
      <c r="F47" s="230">
        <f>SUM(B47:E47)</f>
        <v>2188</v>
      </c>
      <c r="G47" s="232">
        <f>F47/$F$9</f>
        <v>0.002146868153055608</v>
      </c>
      <c r="H47" s="231">
        <v>2025</v>
      </c>
      <c r="I47" s="229"/>
      <c r="J47" s="230"/>
      <c r="K47" s="229"/>
      <c r="L47" s="230">
        <f>SUM(H47:K47)</f>
        <v>2025</v>
      </c>
      <c r="M47" s="233">
        <f>IF(ISERROR(F47/L47-1),"         /0",(F47/L47-1))</f>
        <v>0.0804938271604938</v>
      </c>
      <c r="N47" s="231">
        <v>6492</v>
      </c>
      <c r="O47" s="229">
        <v>2829</v>
      </c>
      <c r="P47" s="230"/>
      <c r="Q47" s="229"/>
      <c r="R47" s="230">
        <f>SUM(N47:Q47)</f>
        <v>9321</v>
      </c>
      <c r="S47" s="232">
        <f>R47/$R$9</f>
        <v>0.0012904629925367462</v>
      </c>
      <c r="T47" s="231">
        <v>7217</v>
      </c>
      <c r="U47" s="229"/>
      <c r="V47" s="230"/>
      <c r="W47" s="229"/>
      <c r="X47" s="213">
        <f>SUM(T47:W47)</f>
        <v>7217</v>
      </c>
      <c r="Y47" s="228">
        <f>IF(ISERROR(R47/X47-1),"         /0",IF(R47/X47&gt;5,"  *  ",(R47/X47-1)))</f>
        <v>0.29153387834280164</v>
      </c>
    </row>
    <row r="48" spans="1:25" ht="19.5" customHeight="1">
      <c r="A48" s="234" t="s">
        <v>191</v>
      </c>
      <c r="B48" s="231">
        <v>573</v>
      </c>
      <c r="C48" s="229">
        <v>308</v>
      </c>
      <c r="D48" s="230">
        <v>0</v>
      </c>
      <c r="E48" s="229">
        <v>0</v>
      </c>
      <c r="F48" s="230">
        <f t="shared" si="8"/>
        <v>881</v>
      </c>
      <c r="G48" s="232">
        <f t="shared" si="9"/>
        <v>0.0008644382279899408</v>
      </c>
      <c r="H48" s="231">
        <v>520</v>
      </c>
      <c r="I48" s="229"/>
      <c r="J48" s="230"/>
      <c r="K48" s="229"/>
      <c r="L48" s="230">
        <f t="shared" si="10"/>
        <v>520</v>
      </c>
      <c r="M48" s="233">
        <f t="shared" si="11"/>
        <v>0.6942307692307692</v>
      </c>
      <c r="N48" s="231">
        <v>3177</v>
      </c>
      <c r="O48" s="229">
        <v>308</v>
      </c>
      <c r="P48" s="230"/>
      <c r="Q48" s="229"/>
      <c r="R48" s="230">
        <f t="shared" si="12"/>
        <v>3485</v>
      </c>
      <c r="S48" s="232">
        <f t="shared" si="13"/>
        <v>0.00048248723623973397</v>
      </c>
      <c r="T48" s="231">
        <v>3005</v>
      </c>
      <c r="U48" s="229"/>
      <c r="V48" s="230"/>
      <c r="W48" s="229"/>
      <c r="X48" s="213">
        <f t="shared" si="14"/>
        <v>3005</v>
      </c>
      <c r="Y48" s="228">
        <f t="shared" si="15"/>
        <v>0.15973377703826963</v>
      </c>
    </row>
    <row r="49" spans="1:25" ht="19.5" customHeight="1">
      <c r="A49" s="234" t="s">
        <v>195</v>
      </c>
      <c r="B49" s="231">
        <v>280</v>
      </c>
      <c r="C49" s="229">
        <v>96</v>
      </c>
      <c r="D49" s="230">
        <v>0</v>
      </c>
      <c r="E49" s="229">
        <v>0</v>
      </c>
      <c r="F49" s="230">
        <f t="shared" si="8"/>
        <v>376</v>
      </c>
      <c r="G49" s="232">
        <f t="shared" si="9"/>
        <v>0.0003689316387335048</v>
      </c>
      <c r="H49" s="231">
        <v>129</v>
      </c>
      <c r="I49" s="229"/>
      <c r="J49" s="230"/>
      <c r="K49" s="229"/>
      <c r="L49" s="230">
        <f t="shared" si="10"/>
        <v>129</v>
      </c>
      <c r="M49" s="233">
        <f t="shared" si="11"/>
        <v>1.9147286821705425</v>
      </c>
      <c r="N49" s="231">
        <v>1917</v>
      </c>
      <c r="O49" s="229">
        <v>779</v>
      </c>
      <c r="P49" s="230"/>
      <c r="Q49" s="229"/>
      <c r="R49" s="230">
        <f t="shared" si="12"/>
        <v>2696</v>
      </c>
      <c r="S49" s="232">
        <f t="shared" si="13"/>
        <v>0.0003732526797424169</v>
      </c>
      <c r="T49" s="231">
        <v>623</v>
      </c>
      <c r="U49" s="229"/>
      <c r="V49" s="230"/>
      <c r="W49" s="229"/>
      <c r="X49" s="213">
        <f t="shared" si="14"/>
        <v>623</v>
      </c>
      <c r="Y49" s="228">
        <f t="shared" si="15"/>
        <v>3.3274478330658104</v>
      </c>
    </row>
    <row r="50" spans="1:25" ht="19.5" customHeight="1" thickBot="1">
      <c r="A50" s="234" t="s">
        <v>175</v>
      </c>
      <c r="B50" s="231">
        <v>164</v>
      </c>
      <c r="C50" s="229">
        <v>162</v>
      </c>
      <c r="D50" s="230">
        <v>0</v>
      </c>
      <c r="E50" s="229">
        <v>0</v>
      </c>
      <c r="F50" s="230">
        <f t="shared" si="8"/>
        <v>326</v>
      </c>
      <c r="G50" s="232">
        <f t="shared" si="9"/>
        <v>0.00031987158039128343</v>
      </c>
      <c r="H50" s="231">
        <v>2</v>
      </c>
      <c r="I50" s="229">
        <v>0</v>
      </c>
      <c r="J50" s="230"/>
      <c r="K50" s="229"/>
      <c r="L50" s="230">
        <f t="shared" si="10"/>
        <v>2</v>
      </c>
      <c r="M50" s="233">
        <f t="shared" si="11"/>
        <v>162</v>
      </c>
      <c r="N50" s="231">
        <v>315</v>
      </c>
      <c r="O50" s="229">
        <v>410</v>
      </c>
      <c r="P50" s="230">
        <v>0</v>
      </c>
      <c r="Q50" s="229">
        <v>4</v>
      </c>
      <c r="R50" s="230">
        <f t="shared" si="12"/>
        <v>729</v>
      </c>
      <c r="S50" s="232">
        <f t="shared" si="13"/>
        <v>0.000100927746117293</v>
      </c>
      <c r="T50" s="231">
        <v>137</v>
      </c>
      <c r="U50" s="229">
        <v>0</v>
      </c>
      <c r="V50" s="230">
        <v>4</v>
      </c>
      <c r="W50" s="229">
        <v>3</v>
      </c>
      <c r="X50" s="213">
        <f t="shared" si="14"/>
        <v>144</v>
      </c>
      <c r="Y50" s="228" t="str">
        <f t="shared" si="15"/>
        <v>  *  </v>
      </c>
    </row>
    <row r="51" spans="1:25" s="267" customFormat="1" ht="19.5" customHeight="1">
      <c r="A51" s="276" t="s">
        <v>58</v>
      </c>
      <c r="B51" s="273">
        <f>SUM(B52:B64)</f>
        <v>145977</v>
      </c>
      <c r="C51" s="272">
        <f>SUM(C52:C64)</f>
        <v>138870</v>
      </c>
      <c r="D51" s="271">
        <f>SUM(D52:D64)</f>
        <v>2048</v>
      </c>
      <c r="E51" s="272">
        <f>SUM(E52:E64)</f>
        <v>2103</v>
      </c>
      <c r="F51" s="271">
        <f>SUM(B51:E51)</f>
        <v>288998</v>
      </c>
      <c r="G51" s="274">
        <f>F51/$F$9</f>
        <v>0.28356517481570587</v>
      </c>
      <c r="H51" s="273">
        <f>SUM(H52:H64)</f>
        <v>139068</v>
      </c>
      <c r="I51" s="272">
        <f>SUM(I52:I64)</f>
        <v>125825</v>
      </c>
      <c r="J51" s="271">
        <f>SUM(J52:J64)</f>
        <v>2671</v>
      </c>
      <c r="K51" s="272">
        <f>SUM(K52:K64)</f>
        <v>2623</v>
      </c>
      <c r="L51" s="271">
        <f>SUM(H51:K51)</f>
        <v>270187</v>
      </c>
      <c r="M51" s="275">
        <f>IF(ISERROR(F51/L51-1),"         /0",(F51/L51-1))</f>
        <v>0.06962215058459509</v>
      </c>
      <c r="N51" s="273">
        <f>SUM(N52:N64)</f>
        <v>1032395</v>
      </c>
      <c r="O51" s="272">
        <f>SUM(O52:O64)</f>
        <v>1007922</v>
      </c>
      <c r="P51" s="271">
        <f>SUM(P52:P64)</f>
        <v>25828</v>
      </c>
      <c r="Q51" s="272">
        <f>SUM(Q52:Q64)</f>
        <v>26867</v>
      </c>
      <c r="R51" s="271">
        <f>SUM(N51:Q51)</f>
        <v>2093012</v>
      </c>
      <c r="S51" s="274">
        <f>R51/$R$9</f>
        <v>0.28977089678525053</v>
      </c>
      <c r="T51" s="273">
        <f>SUM(T52:T64)</f>
        <v>867953</v>
      </c>
      <c r="U51" s="272">
        <f>SUM(U52:U64)</f>
        <v>829883</v>
      </c>
      <c r="V51" s="271">
        <f>SUM(V52:V64)</f>
        <v>25604</v>
      </c>
      <c r="W51" s="272">
        <f>SUM(W52:W64)</f>
        <v>25228</v>
      </c>
      <c r="X51" s="271">
        <f>SUM(T51:W51)</f>
        <v>1748668</v>
      </c>
      <c r="Y51" s="268">
        <f>IF(ISERROR(R51/X51-1),"         /0",IF(R51/X51&gt;5,"  *  ",(R51/X51-1)))</f>
        <v>0.19691788263981502</v>
      </c>
    </row>
    <row r="52" spans="1:25" s="204" customFormat="1" ht="19.5" customHeight="1">
      <c r="A52" s="219" t="s">
        <v>167</v>
      </c>
      <c r="B52" s="217">
        <v>67692</v>
      </c>
      <c r="C52" s="214">
        <v>62826</v>
      </c>
      <c r="D52" s="213">
        <v>0</v>
      </c>
      <c r="E52" s="214">
        <v>0</v>
      </c>
      <c r="F52" s="213">
        <f>SUM(B52:E52)</f>
        <v>130518</v>
      </c>
      <c r="G52" s="216">
        <f>F52/$F$9</f>
        <v>0.128064413894201</v>
      </c>
      <c r="H52" s="217">
        <v>71095</v>
      </c>
      <c r="I52" s="214">
        <v>64602</v>
      </c>
      <c r="J52" s="213"/>
      <c r="K52" s="214"/>
      <c r="L52" s="213">
        <f>SUM(H52:K52)</f>
        <v>135697</v>
      </c>
      <c r="M52" s="218">
        <f>IF(ISERROR(F52/L52-1),"         /0",(F52/L52-1))</f>
        <v>-0.03816591376375311</v>
      </c>
      <c r="N52" s="217">
        <v>479870</v>
      </c>
      <c r="O52" s="214">
        <v>453622</v>
      </c>
      <c r="P52" s="213"/>
      <c r="Q52" s="214"/>
      <c r="R52" s="213">
        <f>SUM(N52:Q52)</f>
        <v>933492</v>
      </c>
      <c r="S52" s="216">
        <f>R52/$R$9</f>
        <v>0.1292390172544912</v>
      </c>
      <c r="T52" s="215">
        <v>470481</v>
      </c>
      <c r="U52" s="214">
        <v>444717</v>
      </c>
      <c r="V52" s="213">
        <v>373</v>
      </c>
      <c r="W52" s="214">
        <v>629</v>
      </c>
      <c r="X52" s="213">
        <f>SUM(T52:W52)</f>
        <v>916200</v>
      </c>
      <c r="Y52" s="212">
        <f>IF(ISERROR(R52/X52-1),"         /0",IF(R52/X52&gt;5,"  *  ",(R52/X52-1)))</f>
        <v>0.018873608382449225</v>
      </c>
    </row>
    <row r="53" spans="1:25" s="204" customFormat="1" ht="19.5" customHeight="1">
      <c r="A53" s="219" t="s">
        <v>161</v>
      </c>
      <c r="B53" s="217">
        <v>23268</v>
      </c>
      <c r="C53" s="214">
        <v>24749</v>
      </c>
      <c r="D53" s="213">
        <v>1929</v>
      </c>
      <c r="E53" s="214">
        <v>1968</v>
      </c>
      <c r="F53" s="213">
        <f aca="true" t="shared" si="16" ref="F53:F64">SUM(B53:E53)</f>
        <v>51914</v>
      </c>
      <c r="G53" s="216">
        <f aca="true" t="shared" si="17" ref="G53:G64">F53/$F$9</f>
        <v>0.050938077375561615</v>
      </c>
      <c r="H53" s="217">
        <v>33557</v>
      </c>
      <c r="I53" s="214">
        <v>32011</v>
      </c>
      <c r="J53" s="213">
        <v>2527</v>
      </c>
      <c r="K53" s="214">
        <v>2379</v>
      </c>
      <c r="L53" s="213">
        <f aca="true" t="shared" si="18" ref="L53:L64">SUM(H53:K53)</f>
        <v>70474</v>
      </c>
      <c r="M53" s="218">
        <f aca="true" t="shared" si="19" ref="M53:M64">IF(ISERROR(F53/L53-1),"         /0",(F53/L53-1))</f>
        <v>-0.26335953685046964</v>
      </c>
      <c r="N53" s="217">
        <v>187496</v>
      </c>
      <c r="O53" s="214">
        <v>189987</v>
      </c>
      <c r="P53" s="213">
        <v>24509</v>
      </c>
      <c r="Q53" s="214">
        <v>25530</v>
      </c>
      <c r="R53" s="213">
        <f aca="true" t="shared" si="20" ref="R53:R64">SUM(N53:Q53)</f>
        <v>427522</v>
      </c>
      <c r="S53" s="216">
        <f aca="true" t="shared" si="21" ref="S53:S64">R53/$R$9</f>
        <v>0.05918906978814449</v>
      </c>
      <c r="T53" s="215">
        <v>190877</v>
      </c>
      <c r="U53" s="214">
        <v>186408</v>
      </c>
      <c r="V53" s="213">
        <v>21717</v>
      </c>
      <c r="W53" s="214">
        <v>21073</v>
      </c>
      <c r="X53" s="213">
        <f aca="true" t="shared" si="22" ref="X53:X64">SUM(T53:W53)</f>
        <v>420075</v>
      </c>
      <c r="Y53" s="212">
        <f aca="true" t="shared" si="23" ref="Y53:Y64">IF(ISERROR(R53/X53-1),"         /0",IF(R53/X53&gt;5,"  *  ",(R53/X53-1)))</f>
        <v>0.017727786704755166</v>
      </c>
    </row>
    <row r="54" spans="1:25" s="204" customFormat="1" ht="19.5" customHeight="1">
      <c r="A54" s="219" t="s">
        <v>185</v>
      </c>
      <c r="B54" s="217">
        <v>9445</v>
      </c>
      <c r="C54" s="214">
        <v>9539</v>
      </c>
      <c r="D54" s="213">
        <v>0</v>
      </c>
      <c r="E54" s="214">
        <v>0</v>
      </c>
      <c r="F54" s="213">
        <f>SUM(B54:E54)</f>
        <v>18984</v>
      </c>
      <c r="G54" s="216">
        <f>F54/$F$9</f>
        <v>0.018627122951374614</v>
      </c>
      <c r="H54" s="217"/>
      <c r="I54" s="214"/>
      <c r="J54" s="213"/>
      <c r="K54" s="214"/>
      <c r="L54" s="213">
        <f>SUM(H54:K54)</f>
        <v>0</v>
      </c>
      <c r="M54" s="218" t="str">
        <f>IF(ISERROR(F54/L54-1),"         /0",(F54/L54-1))</f>
        <v>         /0</v>
      </c>
      <c r="N54" s="217">
        <v>56011</v>
      </c>
      <c r="O54" s="214">
        <v>55252</v>
      </c>
      <c r="P54" s="213"/>
      <c r="Q54" s="214"/>
      <c r="R54" s="213">
        <f>SUM(N54:Q54)</f>
        <v>111263</v>
      </c>
      <c r="S54" s="216">
        <f>R54/$R$9</f>
        <v>0.01540401072187705</v>
      </c>
      <c r="T54" s="215"/>
      <c r="U54" s="214"/>
      <c r="V54" s="213"/>
      <c r="W54" s="214"/>
      <c r="X54" s="213">
        <f>SUM(T54:W54)</f>
        <v>0</v>
      </c>
      <c r="Y54" s="212" t="str">
        <f>IF(ISERROR(R54/X54-1),"         /0",IF(R54/X54&gt;5,"  *  ",(R54/X54-1)))</f>
        <v>         /0</v>
      </c>
    </row>
    <row r="55" spans="1:25" s="204" customFormat="1" ht="19.5" customHeight="1">
      <c r="A55" s="219" t="s">
        <v>189</v>
      </c>
      <c r="B55" s="217">
        <v>8443</v>
      </c>
      <c r="C55" s="214">
        <v>7130</v>
      </c>
      <c r="D55" s="213">
        <v>94</v>
      </c>
      <c r="E55" s="214">
        <v>94</v>
      </c>
      <c r="F55" s="213">
        <f>SUM(B55:E55)</f>
        <v>15761</v>
      </c>
      <c r="G55" s="216">
        <f>F55/$F$9</f>
        <v>0.015464711590635024</v>
      </c>
      <c r="H55" s="217">
        <v>7230</v>
      </c>
      <c r="I55" s="214">
        <v>6695</v>
      </c>
      <c r="J55" s="213">
        <v>93</v>
      </c>
      <c r="K55" s="214">
        <v>93</v>
      </c>
      <c r="L55" s="213">
        <f>SUM(H55:K55)</f>
        <v>14111</v>
      </c>
      <c r="M55" s="218">
        <f>IF(ISERROR(F55/L55-1),"         /0",(F55/L55-1))</f>
        <v>0.11693005456735883</v>
      </c>
      <c r="N55" s="217">
        <v>51062</v>
      </c>
      <c r="O55" s="214">
        <v>47435</v>
      </c>
      <c r="P55" s="213">
        <v>94</v>
      </c>
      <c r="Q55" s="214">
        <v>221</v>
      </c>
      <c r="R55" s="213">
        <f>SUM(N55:Q55)</f>
        <v>98812</v>
      </c>
      <c r="S55" s="216">
        <f>R55/$R$9</f>
        <v>0.01368020912118238</v>
      </c>
      <c r="T55" s="215">
        <v>46697</v>
      </c>
      <c r="U55" s="214">
        <v>43887</v>
      </c>
      <c r="V55" s="213">
        <v>210</v>
      </c>
      <c r="W55" s="214">
        <v>209</v>
      </c>
      <c r="X55" s="213">
        <f>SUM(T55:W55)</f>
        <v>91003</v>
      </c>
      <c r="Y55" s="212">
        <f>IF(ISERROR(R55/X55-1),"         /0",IF(R55/X55&gt;5,"  *  ",(R55/X55-1)))</f>
        <v>0.0858103579002889</v>
      </c>
    </row>
    <row r="56" spans="1:25" s="204" customFormat="1" ht="19.5" customHeight="1">
      <c r="A56" s="219" t="s">
        <v>195</v>
      </c>
      <c r="B56" s="217">
        <v>8184</v>
      </c>
      <c r="C56" s="214">
        <v>6754</v>
      </c>
      <c r="D56" s="213">
        <v>0</v>
      </c>
      <c r="E56" s="214">
        <v>0</v>
      </c>
      <c r="F56" s="213">
        <f>SUM(B56:E56)</f>
        <v>14938</v>
      </c>
      <c r="G56" s="216">
        <f>F56/$F$9</f>
        <v>0.01465718303032206</v>
      </c>
      <c r="H56" s="217">
        <v>5978</v>
      </c>
      <c r="I56" s="214">
        <v>6109</v>
      </c>
      <c r="J56" s="213"/>
      <c r="K56" s="214"/>
      <c r="L56" s="213">
        <f>SUM(H56:K56)</f>
        <v>12087</v>
      </c>
      <c r="M56" s="218">
        <f>IF(ISERROR(F56/L56-1),"         /0",(F56/L56-1))</f>
        <v>0.23587325225448819</v>
      </c>
      <c r="N56" s="217">
        <v>51717</v>
      </c>
      <c r="O56" s="214">
        <v>56507</v>
      </c>
      <c r="P56" s="213"/>
      <c r="Q56" s="214"/>
      <c r="R56" s="213">
        <f>SUM(N56:Q56)</f>
        <v>108224</v>
      </c>
      <c r="S56" s="216">
        <f>R56/$R$9</f>
        <v>0.01498327077612883</v>
      </c>
      <c r="T56" s="215">
        <v>43138</v>
      </c>
      <c r="U56" s="214">
        <v>49914</v>
      </c>
      <c r="V56" s="213"/>
      <c r="W56" s="214"/>
      <c r="X56" s="213">
        <f>SUM(T56:W56)</f>
        <v>93052</v>
      </c>
      <c r="Y56" s="212">
        <f>IF(ISERROR(R56/X56-1),"         /0",IF(R56/X56&gt;5,"  *  ",(R56/X56-1)))</f>
        <v>0.16304861797704517</v>
      </c>
    </row>
    <row r="57" spans="1:25" s="204" customFormat="1" ht="19.5" customHeight="1">
      <c r="A57" s="219" t="s">
        <v>199</v>
      </c>
      <c r="B57" s="217">
        <v>6931</v>
      </c>
      <c r="C57" s="214">
        <v>6288</v>
      </c>
      <c r="D57" s="213">
        <v>0</v>
      </c>
      <c r="E57" s="214">
        <v>0</v>
      </c>
      <c r="F57" s="213">
        <f>SUM(B57:E57)</f>
        <v>13219</v>
      </c>
      <c r="G57" s="216">
        <f>F57/$F$9</f>
        <v>0.01297049822451649</v>
      </c>
      <c r="H57" s="217">
        <v>3221</v>
      </c>
      <c r="I57" s="214">
        <v>2811</v>
      </c>
      <c r="J57" s="213"/>
      <c r="K57" s="214"/>
      <c r="L57" s="213">
        <f>SUM(H57:K57)</f>
        <v>6032</v>
      </c>
      <c r="M57" s="218">
        <f>IF(ISERROR(F57/L57-1),"         /0",(F57/L57-1))</f>
        <v>1.1914787798408488</v>
      </c>
      <c r="N57" s="217">
        <v>45347</v>
      </c>
      <c r="O57" s="214">
        <v>46068</v>
      </c>
      <c r="P57" s="213"/>
      <c r="Q57" s="214"/>
      <c r="R57" s="213">
        <f>SUM(N57:Q57)</f>
        <v>91415</v>
      </c>
      <c r="S57" s="216">
        <f>R57/$R$9</f>
        <v>0.012656117848165074</v>
      </c>
      <c r="T57" s="215">
        <v>22594</v>
      </c>
      <c r="U57" s="214">
        <v>22158</v>
      </c>
      <c r="V57" s="213">
        <v>107</v>
      </c>
      <c r="W57" s="214">
        <v>107</v>
      </c>
      <c r="X57" s="213">
        <f>SUM(T57:W57)</f>
        <v>44966</v>
      </c>
      <c r="Y57" s="212">
        <f>IF(ISERROR(R57/X57-1),"         /0",IF(R57/X57&gt;5,"  *  ",(R57/X57-1)))</f>
        <v>1.0329804741360138</v>
      </c>
    </row>
    <row r="58" spans="1:25" s="204" customFormat="1" ht="19.5" customHeight="1">
      <c r="A58" s="219" t="s">
        <v>163</v>
      </c>
      <c r="B58" s="217">
        <v>5703</v>
      </c>
      <c r="C58" s="214">
        <v>5568</v>
      </c>
      <c r="D58" s="213">
        <v>0</v>
      </c>
      <c r="E58" s="214">
        <v>0</v>
      </c>
      <c r="F58" s="213">
        <f t="shared" si="16"/>
        <v>11271</v>
      </c>
      <c r="G58" s="216">
        <f t="shared" si="17"/>
        <v>0.011059118351503543</v>
      </c>
      <c r="H58" s="217">
        <v>5770</v>
      </c>
      <c r="I58" s="214">
        <v>2896</v>
      </c>
      <c r="J58" s="213"/>
      <c r="K58" s="214"/>
      <c r="L58" s="213">
        <f t="shared" si="18"/>
        <v>8666</v>
      </c>
      <c r="M58" s="218">
        <f t="shared" si="19"/>
        <v>0.30060004615739677</v>
      </c>
      <c r="N58" s="217">
        <v>44706</v>
      </c>
      <c r="O58" s="214">
        <v>43386</v>
      </c>
      <c r="P58" s="213"/>
      <c r="Q58" s="214"/>
      <c r="R58" s="213">
        <f t="shared" si="20"/>
        <v>88092</v>
      </c>
      <c r="S58" s="216">
        <f t="shared" si="21"/>
        <v>0.012196058999951406</v>
      </c>
      <c r="T58" s="215">
        <v>5770</v>
      </c>
      <c r="U58" s="214">
        <v>2896</v>
      </c>
      <c r="V58" s="213"/>
      <c r="W58" s="214"/>
      <c r="X58" s="213">
        <f t="shared" si="22"/>
        <v>8666</v>
      </c>
      <c r="Y58" s="212" t="str">
        <f t="shared" si="23"/>
        <v>  *  </v>
      </c>
    </row>
    <row r="59" spans="1:25" s="204" customFormat="1" ht="19.5" customHeight="1">
      <c r="A59" s="219" t="s">
        <v>201</v>
      </c>
      <c r="B59" s="217">
        <v>5255</v>
      </c>
      <c r="C59" s="214">
        <v>5527</v>
      </c>
      <c r="D59" s="213">
        <v>0</v>
      </c>
      <c r="E59" s="214">
        <v>0</v>
      </c>
      <c r="F59" s="213">
        <f t="shared" si="16"/>
        <v>10782</v>
      </c>
      <c r="G59" s="216">
        <f t="shared" si="17"/>
        <v>0.010579310980916619</v>
      </c>
      <c r="H59" s="217">
        <v>6989</v>
      </c>
      <c r="I59" s="214">
        <v>6787</v>
      </c>
      <c r="J59" s="213"/>
      <c r="K59" s="214"/>
      <c r="L59" s="213">
        <f t="shared" si="18"/>
        <v>13776</v>
      </c>
      <c r="M59" s="218">
        <f t="shared" si="19"/>
        <v>-0.21733449477351918</v>
      </c>
      <c r="N59" s="217">
        <v>41790</v>
      </c>
      <c r="O59" s="214">
        <v>43626</v>
      </c>
      <c r="P59" s="213">
        <v>461</v>
      </c>
      <c r="Q59" s="214">
        <v>337</v>
      </c>
      <c r="R59" s="213">
        <f t="shared" si="20"/>
        <v>86214</v>
      </c>
      <c r="S59" s="216">
        <f t="shared" si="21"/>
        <v>0.01193605583505665</v>
      </c>
      <c r="T59" s="215">
        <v>53982</v>
      </c>
      <c r="U59" s="214">
        <v>52232</v>
      </c>
      <c r="V59" s="213">
        <v>1923</v>
      </c>
      <c r="W59" s="214">
        <v>1828</v>
      </c>
      <c r="X59" s="213">
        <f t="shared" si="22"/>
        <v>109965</v>
      </c>
      <c r="Y59" s="212">
        <f t="shared" si="23"/>
        <v>-0.21598690492429407</v>
      </c>
    </row>
    <row r="60" spans="1:25" s="204" customFormat="1" ht="19.5" customHeight="1">
      <c r="A60" s="219" t="s">
        <v>162</v>
      </c>
      <c r="B60" s="217">
        <v>4195</v>
      </c>
      <c r="C60" s="214">
        <v>4366</v>
      </c>
      <c r="D60" s="213">
        <v>0</v>
      </c>
      <c r="E60" s="214">
        <v>0</v>
      </c>
      <c r="F60" s="213">
        <f t="shared" si="16"/>
        <v>8561</v>
      </c>
      <c r="G60" s="216">
        <f t="shared" si="17"/>
        <v>0.008400063189355145</v>
      </c>
      <c r="H60" s="217"/>
      <c r="I60" s="214"/>
      <c r="J60" s="213"/>
      <c r="K60" s="214"/>
      <c r="L60" s="213">
        <f t="shared" si="18"/>
        <v>0</v>
      </c>
      <c r="M60" s="218" t="str">
        <f t="shared" si="19"/>
        <v>         /0</v>
      </c>
      <c r="N60" s="217">
        <v>27954</v>
      </c>
      <c r="O60" s="214">
        <v>31369</v>
      </c>
      <c r="P60" s="213">
        <v>517</v>
      </c>
      <c r="Q60" s="214">
        <v>515</v>
      </c>
      <c r="R60" s="213">
        <f t="shared" si="20"/>
        <v>60355</v>
      </c>
      <c r="S60" s="216">
        <f t="shared" si="21"/>
        <v>0.008355959008105924</v>
      </c>
      <c r="T60" s="215"/>
      <c r="U60" s="214"/>
      <c r="V60" s="213">
        <v>938</v>
      </c>
      <c r="W60" s="214">
        <v>940</v>
      </c>
      <c r="X60" s="213">
        <f t="shared" si="22"/>
        <v>1878</v>
      </c>
      <c r="Y60" s="212" t="str">
        <f t="shared" si="23"/>
        <v>  *  </v>
      </c>
    </row>
    <row r="61" spans="1:25" s="204" customFormat="1" ht="19.5" customHeight="1">
      <c r="A61" s="219" t="s">
        <v>200</v>
      </c>
      <c r="B61" s="217">
        <v>4496</v>
      </c>
      <c r="C61" s="214">
        <v>3330</v>
      </c>
      <c r="D61" s="213">
        <v>0</v>
      </c>
      <c r="E61" s="214">
        <v>0</v>
      </c>
      <c r="F61" s="213">
        <f>SUM(B61:E61)</f>
        <v>7826</v>
      </c>
      <c r="G61" s="216">
        <f>F61/$F$9</f>
        <v>0.007678880331724491</v>
      </c>
      <c r="H61" s="217">
        <v>4393</v>
      </c>
      <c r="I61" s="214">
        <v>3302</v>
      </c>
      <c r="J61" s="213"/>
      <c r="K61" s="214"/>
      <c r="L61" s="213">
        <f>SUM(H61:K61)</f>
        <v>7695</v>
      </c>
      <c r="M61" s="218">
        <f>IF(ISERROR(F61/L61-1),"         /0",(F61/L61-1))</f>
        <v>0.017024041585445016</v>
      </c>
      <c r="N61" s="217">
        <v>32788</v>
      </c>
      <c r="O61" s="214">
        <v>25294</v>
      </c>
      <c r="P61" s="213"/>
      <c r="Q61" s="214"/>
      <c r="R61" s="213">
        <f>SUM(N61:Q61)</f>
        <v>58082</v>
      </c>
      <c r="S61" s="216">
        <f>R61/$R$9</f>
        <v>0.008041269341542676</v>
      </c>
      <c r="T61" s="215">
        <v>31488</v>
      </c>
      <c r="U61" s="214">
        <v>25944</v>
      </c>
      <c r="V61" s="213"/>
      <c r="W61" s="214"/>
      <c r="X61" s="213">
        <f>SUM(T61:W61)</f>
        <v>57432</v>
      </c>
      <c r="Y61" s="212">
        <f>IF(ISERROR(R61/X61-1),"         /0",IF(R61/X61&gt;5,"  *  ",(R61/X61-1)))</f>
        <v>0.011317732274690018</v>
      </c>
    </row>
    <row r="62" spans="1:25" s="204" customFormat="1" ht="19.5" customHeight="1">
      <c r="A62" s="219" t="s">
        <v>207</v>
      </c>
      <c r="B62" s="217">
        <v>1690</v>
      </c>
      <c r="C62" s="214">
        <v>2141</v>
      </c>
      <c r="D62" s="213">
        <v>0</v>
      </c>
      <c r="E62" s="214">
        <v>0</v>
      </c>
      <c r="F62" s="213">
        <f>SUM(B62:E62)</f>
        <v>3831</v>
      </c>
      <c r="G62" s="216">
        <f>F62/$F$9</f>
        <v>0.003758981670181002</v>
      </c>
      <c r="H62" s="217">
        <v>638</v>
      </c>
      <c r="I62" s="214">
        <v>554</v>
      </c>
      <c r="J62" s="213"/>
      <c r="K62" s="214"/>
      <c r="L62" s="213">
        <f>SUM(H62:K62)</f>
        <v>1192</v>
      </c>
      <c r="M62" s="218">
        <f>IF(ISERROR(F62/L62-1),"         /0",(F62/L62-1))</f>
        <v>2.213926174496644</v>
      </c>
      <c r="N62" s="217">
        <v>11226</v>
      </c>
      <c r="O62" s="214">
        <v>13678</v>
      </c>
      <c r="P62" s="213"/>
      <c r="Q62" s="214"/>
      <c r="R62" s="213">
        <f>SUM(N62:Q62)</f>
        <v>24904</v>
      </c>
      <c r="S62" s="216">
        <f>R62/$R$9</f>
        <v>0.003447880095068676</v>
      </c>
      <c r="T62" s="215">
        <v>1297</v>
      </c>
      <c r="U62" s="214">
        <v>1473</v>
      </c>
      <c r="V62" s="213"/>
      <c r="W62" s="214"/>
      <c r="X62" s="213">
        <f>SUM(T62:W62)</f>
        <v>2770</v>
      </c>
      <c r="Y62" s="212" t="str">
        <f>IF(ISERROR(R62/X62-1),"         /0",IF(R62/X62&gt;5,"  *  ",(R62/X62-1)))</f>
        <v>  *  </v>
      </c>
    </row>
    <row r="63" spans="1:25" s="204" customFormat="1" ht="19.5" customHeight="1">
      <c r="A63" s="219" t="s">
        <v>211</v>
      </c>
      <c r="B63" s="217">
        <v>449</v>
      </c>
      <c r="C63" s="214">
        <v>339</v>
      </c>
      <c r="D63" s="213">
        <v>0</v>
      </c>
      <c r="E63" s="214">
        <v>0</v>
      </c>
      <c r="F63" s="213">
        <f t="shared" si="16"/>
        <v>788</v>
      </c>
      <c r="G63" s="216">
        <f t="shared" si="17"/>
        <v>0.000773186519473409</v>
      </c>
      <c r="H63" s="217"/>
      <c r="I63" s="214"/>
      <c r="J63" s="213"/>
      <c r="K63" s="214"/>
      <c r="L63" s="213">
        <f t="shared" si="18"/>
        <v>0</v>
      </c>
      <c r="M63" s="218" t="str">
        <f t="shared" si="19"/>
        <v>         /0</v>
      </c>
      <c r="N63" s="217">
        <v>906</v>
      </c>
      <c r="O63" s="214">
        <v>706</v>
      </c>
      <c r="P63" s="213"/>
      <c r="Q63" s="214"/>
      <c r="R63" s="213">
        <f t="shared" si="20"/>
        <v>1612</v>
      </c>
      <c r="S63" s="216">
        <f t="shared" si="21"/>
        <v>0.00022317630554331456</v>
      </c>
      <c r="T63" s="215"/>
      <c r="U63" s="214"/>
      <c r="V63" s="213"/>
      <c r="W63" s="214"/>
      <c r="X63" s="213">
        <f t="shared" si="22"/>
        <v>0</v>
      </c>
      <c r="Y63" s="212" t="str">
        <f t="shared" si="23"/>
        <v>         /0</v>
      </c>
    </row>
    <row r="64" spans="1:25" s="204" customFormat="1" ht="19.5" customHeight="1" thickBot="1">
      <c r="A64" s="219" t="s">
        <v>175</v>
      </c>
      <c r="B64" s="217">
        <v>226</v>
      </c>
      <c r="C64" s="214">
        <v>313</v>
      </c>
      <c r="D64" s="213">
        <v>25</v>
      </c>
      <c r="E64" s="214">
        <v>41</v>
      </c>
      <c r="F64" s="213">
        <f t="shared" si="16"/>
        <v>605</v>
      </c>
      <c r="G64" s="216">
        <f t="shared" si="17"/>
        <v>0.0005936267059408787</v>
      </c>
      <c r="H64" s="217">
        <v>197</v>
      </c>
      <c r="I64" s="214">
        <v>58</v>
      </c>
      <c r="J64" s="213">
        <v>51</v>
      </c>
      <c r="K64" s="214">
        <v>151</v>
      </c>
      <c r="L64" s="213">
        <f t="shared" si="18"/>
        <v>457</v>
      </c>
      <c r="M64" s="218">
        <f t="shared" si="19"/>
        <v>0.3238512035010941</v>
      </c>
      <c r="N64" s="217">
        <v>1522</v>
      </c>
      <c r="O64" s="214">
        <v>992</v>
      </c>
      <c r="P64" s="213">
        <v>247</v>
      </c>
      <c r="Q64" s="214">
        <v>264</v>
      </c>
      <c r="R64" s="213">
        <f t="shared" si="20"/>
        <v>3025</v>
      </c>
      <c r="S64" s="216">
        <f t="shared" si="21"/>
        <v>0.00041880168999288244</v>
      </c>
      <c r="T64" s="215">
        <v>1629</v>
      </c>
      <c r="U64" s="214">
        <v>254</v>
      </c>
      <c r="V64" s="213">
        <v>336</v>
      </c>
      <c r="W64" s="214">
        <v>442</v>
      </c>
      <c r="X64" s="213">
        <f t="shared" si="22"/>
        <v>2661</v>
      </c>
      <c r="Y64" s="212">
        <f t="shared" si="23"/>
        <v>0.1367906801954153</v>
      </c>
    </row>
    <row r="65" spans="1:25" s="267" customFormat="1" ht="19.5" customHeight="1">
      <c r="A65" s="276" t="s">
        <v>57</v>
      </c>
      <c r="B65" s="273">
        <f>SUM(B66:B75)</f>
        <v>11955</v>
      </c>
      <c r="C65" s="272">
        <f>SUM(C66:C75)</f>
        <v>10821</v>
      </c>
      <c r="D65" s="271">
        <f>SUM(D66:D75)</f>
        <v>20</v>
      </c>
      <c r="E65" s="272">
        <f>SUM(E66:E75)</f>
        <v>32</v>
      </c>
      <c r="F65" s="271">
        <f>SUM(B65:E65)</f>
        <v>22828</v>
      </c>
      <c r="G65" s="274">
        <f>F65/$F$9</f>
        <v>0.022398860236724594</v>
      </c>
      <c r="H65" s="273">
        <f>SUM(H66:H75)</f>
        <v>12030</v>
      </c>
      <c r="I65" s="272">
        <f>SUM(I66:I75)</f>
        <v>10228</v>
      </c>
      <c r="J65" s="271">
        <f>SUM(J66:J75)</f>
        <v>45</v>
      </c>
      <c r="K65" s="272">
        <f>SUM(K66:K75)</f>
        <v>31</v>
      </c>
      <c r="L65" s="271">
        <f>SUM(H65:K65)</f>
        <v>22334</v>
      </c>
      <c r="M65" s="275">
        <f>IF(ISERROR(F65/L65-1),"         /0",(F65/L65-1))</f>
        <v>0.022118742724097862</v>
      </c>
      <c r="N65" s="273">
        <f>SUM(N66:N75)</f>
        <v>85455</v>
      </c>
      <c r="O65" s="272">
        <f>SUM(O66:O75)</f>
        <v>86000</v>
      </c>
      <c r="P65" s="271">
        <f>SUM(P66:P75)</f>
        <v>427</v>
      </c>
      <c r="Q65" s="272">
        <f>SUM(Q66:Q75)</f>
        <v>561</v>
      </c>
      <c r="R65" s="271">
        <f>SUM(N65:Q65)</f>
        <v>172443</v>
      </c>
      <c r="S65" s="274">
        <f>R65/$R$9</f>
        <v>0.023874188372708306</v>
      </c>
      <c r="T65" s="273">
        <f>SUM(T66:T75)</f>
        <v>67984</v>
      </c>
      <c r="U65" s="272">
        <f>SUM(U66:U75)</f>
        <v>69343</v>
      </c>
      <c r="V65" s="271">
        <f>SUM(V66:V75)</f>
        <v>1068</v>
      </c>
      <c r="W65" s="272">
        <f>SUM(W66:W75)</f>
        <v>819</v>
      </c>
      <c r="X65" s="271">
        <f>SUM(T65:W65)</f>
        <v>139214</v>
      </c>
      <c r="Y65" s="268">
        <f>IF(ISERROR(R65/X65-1),"         /0",IF(R65/X65&gt;5,"  *  ",(R65/X65-1)))</f>
        <v>0.23869007427413913</v>
      </c>
    </row>
    <row r="66" spans="1:25" ht="19.5" customHeight="1">
      <c r="A66" s="219" t="s">
        <v>161</v>
      </c>
      <c r="B66" s="217">
        <v>5420</v>
      </c>
      <c r="C66" s="214">
        <v>5180</v>
      </c>
      <c r="D66" s="213">
        <v>2</v>
      </c>
      <c r="E66" s="214">
        <v>0</v>
      </c>
      <c r="F66" s="213">
        <f>SUM(B66:E66)</f>
        <v>10602</v>
      </c>
      <c r="G66" s="216">
        <f>F66/$F$9</f>
        <v>0.010402694770884622</v>
      </c>
      <c r="H66" s="217">
        <v>5793</v>
      </c>
      <c r="I66" s="214">
        <v>4839</v>
      </c>
      <c r="J66" s="213"/>
      <c r="K66" s="214"/>
      <c r="L66" s="213">
        <f>SUM(H66:K66)</f>
        <v>10632</v>
      </c>
      <c r="M66" s="218">
        <f>IF(ISERROR(F66/L66-1),"         /0",(F66/L66-1))</f>
        <v>-0.0028216704288939187</v>
      </c>
      <c r="N66" s="217">
        <v>37491</v>
      </c>
      <c r="O66" s="214">
        <v>37538</v>
      </c>
      <c r="P66" s="213">
        <v>275</v>
      </c>
      <c r="Q66" s="214">
        <v>386</v>
      </c>
      <c r="R66" s="213">
        <f>SUM(N66:Q66)</f>
        <v>75690</v>
      </c>
      <c r="S66" s="216">
        <f>R66/$R$9</f>
        <v>0.01047904129440042</v>
      </c>
      <c r="T66" s="215">
        <v>41840</v>
      </c>
      <c r="U66" s="214">
        <v>40698</v>
      </c>
      <c r="V66" s="213">
        <v>609</v>
      </c>
      <c r="W66" s="214">
        <v>412</v>
      </c>
      <c r="X66" s="213">
        <f>SUM(T66:W66)</f>
        <v>83559</v>
      </c>
      <c r="Y66" s="212">
        <f>IF(ISERROR(R66/X66-1),"         /0",IF(R66/X66&gt;5,"  *  ",(R66/X66-1)))</f>
        <v>-0.09417297957132087</v>
      </c>
    </row>
    <row r="67" spans="1:25" ht="19.5" customHeight="1">
      <c r="A67" s="219" t="s">
        <v>185</v>
      </c>
      <c r="B67" s="217">
        <v>2724</v>
      </c>
      <c r="C67" s="214">
        <v>2317</v>
      </c>
      <c r="D67" s="213">
        <v>0</v>
      </c>
      <c r="E67" s="214">
        <v>0</v>
      </c>
      <c r="F67" s="213">
        <f>SUM(B67:E67)</f>
        <v>5041</v>
      </c>
      <c r="G67" s="216">
        <f>F67/$F$9</f>
        <v>0.00494623508206276</v>
      </c>
      <c r="H67" s="217">
        <v>1692</v>
      </c>
      <c r="I67" s="214">
        <v>1534</v>
      </c>
      <c r="J67" s="213"/>
      <c r="K67" s="214"/>
      <c r="L67" s="213">
        <f>SUM(H67:K67)</f>
        <v>3226</v>
      </c>
      <c r="M67" s="218">
        <f>IF(ISERROR(F67/L67-1),"         /0",(F67/L67-1))</f>
        <v>0.5626162430254185</v>
      </c>
      <c r="N67" s="217">
        <v>22975</v>
      </c>
      <c r="O67" s="214">
        <v>22804</v>
      </c>
      <c r="P67" s="213"/>
      <c r="Q67" s="214"/>
      <c r="R67" s="213">
        <f>SUM(N67:Q67)</f>
        <v>45779</v>
      </c>
      <c r="S67" s="216">
        <f>R67/$R$9</f>
        <v>0.006337957873118733</v>
      </c>
      <c r="T67" s="215">
        <v>1692</v>
      </c>
      <c r="U67" s="214">
        <v>1534</v>
      </c>
      <c r="V67" s="213"/>
      <c r="W67" s="214"/>
      <c r="X67" s="213">
        <f>SUM(T67:W67)</f>
        <v>3226</v>
      </c>
      <c r="Y67" s="212" t="str">
        <f>IF(ISERROR(R67/X67-1),"         /0",IF(R67/X67&gt;5,"  *  ",(R67/X67-1)))</f>
        <v>  *  </v>
      </c>
    </row>
    <row r="68" spans="1:25" ht="19.5" customHeight="1">
      <c r="A68" s="219" t="s">
        <v>162</v>
      </c>
      <c r="B68" s="217">
        <v>1203</v>
      </c>
      <c r="C68" s="214">
        <v>978</v>
      </c>
      <c r="D68" s="213">
        <v>0</v>
      </c>
      <c r="E68" s="214">
        <v>0</v>
      </c>
      <c r="F68" s="213">
        <f>SUM(B68:E68)</f>
        <v>2181</v>
      </c>
      <c r="G68" s="216">
        <f>F68/$F$9</f>
        <v>0.0021399997448876967</v>
      </c>
      <c r="H68" s="217">
        <v>1475</v>
      </c>
      <c r="I68" s="214">
        <v>1118</v>
      </c>
      <c r="J68" s="213"/>
      <c r="K68" s="214"/>
      <c r="L68" s="213">
        <f>SUM(H68:K68)</f>
        <v>2593</v>
      </c>
      <c r="M68" s="218">
        <f>IF(ISERROR(F68/L68-1),"         /0",(F68/L68-1))</f>
        <v>-0.15888931739298107</v>
      </c>
      <c r="N68" s="217">
        <v>7479</v>
      </c>
      <c r="O68" s="214">
        <v>7398</v>
      </c>
      <c r="P68" s="213"/>
      <c r="Q68" s="214"/>
      <c r="R68" s="213">
        <f>SUM(N68:Q68)</f>
        <v>14877</v>
      </c>
      <c r="S68" s="216">
        <f>R68/$R$9</f>
        <v>0.002059673633726979</v>
      </c>
      <c r="T68" s="215">
        <v>6861</v>
      </c>
      <c r="U68" s="214">
        <v>7997</v>
      </c>
      <c r="V68" s="213"/>
      <c r="W68" s="214"/>
      <c r="X68" s="213">
        <f>SUM(T68:W68)</f>
        <v>14858</v>
      </c>
      <c r="Y68" s="212">
        <f>IF(ISERROR(R68/X68-1),"         /0",IF(R68/X68&gt;5,"  *  ",(R68/X68-1)))</f>
        <v>0.0012787723785165905</v>
      </c>
    </row>
    <row r="69" spans="1:25" ht="19.5" customHeight="1">
      <c r="A69" s="219" t="s">
        <v>210</v>
      </c>
      <c r="B69" s="217">
        <v>1096</v>
      </c>
      <c r="C69" s="214">
        <v>762</v>
      </c>
      <c r="D69" s="213">
        <v>0</v>
      </c>
      <c r="E69" s="214">
        <v>0</v>
      </c>
      <c r="F69" s="213">
        <f>SUM(B69:E69)</f>
        <v>1858</v>
      </c>
      <c r="G69" s="216">
        <f>F69/$F$9</f>
        <v>0.0018230717679969465</v>
      </c>
      <c r="H69" s="217">
        <v>1047</v>
      </c>
      <c r="I69" s="214">
        <v>715</v>
      </c>
      <c r="J69" s="213"/>
      <c r="K69" s="214"/>
      <c r="L69" s="213">
        <f>SUM(H69:K69)</f>
        <v>1762</v>
      </c>
      <c r="M69" s="218">
        <f>IF(ISERROR(F69/L69-1),"         /0",(F69/L69-1))</f>
        <v>0.05448354143019296</v>
      </c>
      <c r="N69" s="217">
        <v>7705</v>
      </c>
      <c r="O69" s="214">
        <v>7751</v>
      </c>
      <c r="P69" s="213"/>
      <c r="Q69" s="214"/>
      <c r="R69" s="213">
        <f>SUM(N69:Q69)</f>
        <v>15456</v>
      </c>
      <c r="S69" s="216">
        <f>R69/$R$9</f>
        <v>0.002139834353894212</v>
      </c>
      <c r="T69" s="215">
        <v>5702</v>
      </c>
      <c r="U69" s="214">
        <v>6228</v>
      </c>
      <c r="V69" s="213"/>
      <c r="W69" s="214"/>
      <c r="X69" s="213">
        <f>SUM(T69:W69)</f>
        <v>11930</v>
      </c>
      <c r="Y69" s="212">
        <f>IF(ISERROR(R69/X69-1),"         /0",IF(R69/X69&gt;5,"  *  ",(R69/X69-1)))</f>
        <v>0.29555741827326076</v>
      </c>
    </row>
    <row r="70" spans="1:25" ht="19.5" customHeight="1">
      <c r="A70" s="219" t="s">
        <v>212</v>
      </c>
      <c r="B70" s="217">
        <v>431</v>
      </c>
      <c r="C70" s="214">
        <v>326</v>
      </c>
      <c r="D70" s="213">
        <v>0</v>
      </c>
      <c r="E70" s="214">
        <v>0</v>
      </c>
      <c r="F70" s="213">
        <f>SUM(B70:E70)</f>
        <v>757</v>
      </c>
      <c r="G70" s="216">
        <f>F70/$F$9</f>
        <v>0.0007427692833012317</v>
      </c>
      <c r="H70" s="217"/>
      <c r="I70" s="214"/>
      <c r="J70" s="213"/>
      <c r="K70" s="214"/>
      <c r="L70" s="213">
        <f>SUM(H70:K70)</f>
        <v>0</v>
      </c>
      <c r="M70" s="218" t="str">
        <f>IF(ISERROR(F70/L70-1),"         /0",(F70/L70-1))</f>
        <v>         /0</v>
      </c>
      <c r="N70" s="217">
        <v>728</v>
      </c>
      <c r="O70" s="214">
        <v>796</v>
      </c>
      <c r="P70" s="213"/>
      <c r="Q70" s="214"/>
      <c r="R70" s="213">
        <f>SUM(N70:Q70)</f>
        <v>1524</v>
      </c>
      <c r="S70" s="216">
        <f>R70/$R$9</f>
        <v>0.0002109929836526125</v>
      </c>
      <c r="T70" s="215"/>
      <c r="U70" s="214"/>
      <c r="V70" s="213"/>
      <c r="W70" s="214"/>
      <c r="X70" s="213">
        <f>SUM(T70:W70)</f>
        <v>0</v>
      </c>
      <c r="Y70" s="212" t="str">
        <f>IF(ISERROR(R70/X70-1),"         /0",IF(R70/X70&gt;5,"  *  ",(R70/X70-1)))</f>
        <v>         /0</v>
      </c>
    </row>
    <row r="71" spans="1:25" ht="19.5" customHeight="1">
      <c r="A71" s="219" t="s">
        <v>189</v>
      </c>
      <c r="B71" s="217">
        <v>322</v>
      </c>
      <c r="C71" s="214">
        <v>315</v>
      </c>
      <c r="D71" s="213">
        <v>0</v>
      </c>
      <c r="E71" s="214">
        <v>0</v>
      </c>
      <c r="F71" s="213">
        <f>SUM(B71:E71)</f>
        <v>637</v>
      </c>
      <c r="G71" s="216">
        <f>F71/$F$9</f>
        <v>0.0006250251432799004</v>
      </c>
      <c r="H71" s="217">
        <v>335</v>
      </c>
      <c r="I71" s="214">
        <v>337</v>
      </c>
      <c r="J71" s="213"/>
      <c r="K71" s="214"/>
      <c r="L71" s="213">
        <f>SUM(H71:K71)</f>
        <v>672</v>
      </c>
      <c r="M71" s="218">
        <f>IF(ISERROR(F71/L71-1),"         /0",(F71/L71-1))</f>
        <v>-0.05208333333333337</v>
      </c>
      <c r="N71" s="217">
        <v>1656</v>
      </c>
      <c r="O71" s="214">
        <v>1377</v>
      </c>
      <c r="P71" s="213"/>
      <c r="Q71" s="214"/>
      <c r="R71" s="213">
        <f>SUM(N71:Q71)</f>
        <v>3033</v>
      </c>
      <c r="S71" s="216">
        <f>R71/$R$9</f>
        <v>0.000419909264710219</v>
      </c>
      <c r="T71" s="215">
        <v>2286</v>
      </c>
      <c r="U71" s="214">
        <v>2570</v>
      </c>
      <c r="V71" s="213"/>
      <c r="W71" s="214"/>
      <c r="X71" s="213">
        <f>SUM(T71:W71)</f>
        <v>4856</v>
      </c>
      <c r="Y71" s="212">
        <f>IF(ISERROR(R71/X71-1),"         /0",IF(R71/X71&gt;5,"  *  ",(R71/X71-1)))</f>
        <v>-0.3754118616144976</v>
      </c>
    </row>
    <row r="72" spans="1:25" ht="19.5" customHeight="1">
      <c r="A72" s="219" t="s">
        <v>167</v>
      </c>
      <c r="B72" s="217">
        <v>289</v>
      </c>
      <c r="C72" s="214">
        <v>318</v>
      </c>
      <c r="D72" s="213">
        <v>0</v>
      </c>
      <c r="E72" s="214">
        <v>0</v>
      </c>
      <c r="F72" s="213">
        <f>SUM(B72:E72)</f>
        <v>607</v>
      </c>
      <c r="G72" s="216">
        <f>F72/$F$9</f>
        <v>0.0005955891082745676</v>
      </c>
      <c r="H72" s="217">
        <v>851</v>
      </c>
      <c r="I72" s="214">
        <v>745</v>
      </c>
      <c r="J72" s="213"/>
      <c r="K72" s="214"/>
      <c r="L72" s="213">
        <f>SUM(H72:K72)</f>
        <v>1596</v>
      </c>
      <c r="M72" s="218">
        <f>IF(ISERROR(F72/L72-1),"         /0",(F72/L72-1))</f>
        <v>-0.6196741854636592</v>
      </c>
      <c r="N72" s="217">
        <v>3761</v>
      </c>
      <c r="O72" s="214">
        <v>3713</v>
      </c>
      <c r="P72" s="213"/>
      <c r="Q72" s="214"/>
      <c r="R72" s="213">
        <f>SUM(N72:Q72)</f>
        <v>7474</v>
      </c>
      <c r="S72" s="216">
        <f>R72/$R$9</f>
        <v>0.0010347516796716705</v>
      </c>
      <c r="T72" s="215">
        <v>5104</v>
      </c>
      <c r="U72" s="214">
        <v>5020</v>
      </c>
      <c r="V72" s="213">
        <v>76</v>
      </c>
      <c r="W72" s="214">
        <v>124</v>
      </c>
      <c r="X72" s="213">
        <f>SUM(T72:W72)</f>
        <v>10324</v>
      </c>
      <c r="Y72" s="212">
        <f>IF(ISERROR(R72/X72-1),"         /0",IF(R72/X72&gt;5,"  *  ",(R72/X72-1)))</f>
        <v>-0.2760557923285548</v>
      </c>
    </row>
    <row r="73" spans="1:25" ht="19.5" customHeight="1">
      <c r="A73" s="219" t="s">
        <v>200</v>
      </c>
      <c r="B73" s="217">
        <v>222</v>
      </c>
      <c r="C73" s="214">
        <v>329</v>
      </c>
      <c r="D73" s="213">
        <v>0</v>
      </c>
      <c r="E73" s="214">
        <v>0</v>
      </c>
      <c r="F73" s="213">
        <f>SUM(B73:E73)</f>
        <v>551</v>
      </c>
      <c r="G73" s="216">
        <f>F73/$F$9</f>
        <v>0.0005406418429312796</v>
      </c>
      <c r="H73" s="217">
        <v>402</v>
      </c>
      <c r="I73" s="214">
        <v>467</v>
      </c>
      <c r="J73" s="213"/>
      <c r="K73" s="214"/>
      <c r="L73" s="213">
        <f>SUM(H73:K73)</f>
        <v>869</v>
      </c>
      <c r="M73" s="218">
        <f>IF(ISERROR(F73/L73-1),"         /0",(F73/L73-1))</f>
        <v>-0.3659378596087457</v>
      </c>
      <c r="N73" s="217">
        <v>1783</v>
      </c>
      <c r="O73" s="214">
        <v>2502</v>
      </c>
      <c r="P73" s="213"/>
      <c r="Q73" s="214"/>
      <c r="R73" s="213">
        <f>SUM(N73:Q73)</f>
        <v>4285</v>
      </c>
      <c r="S73" s="216">
        <f>R73/$R$9</f>
        <v>0.0005932447079733888</v>
      </c>
      <c r="T73" s="215">
        <v>2058</v>
      </c>
      <c r="U73" s="214">
        <v>2597</v>
      </c>
      <c r="V73" s="213"/>
      <c r="W73" s="214"/>
      <c r="X73" s="213">
        <f>SUM(T73:W73)</f>
        <v>4655</v>
      </c>
      <c r="Y73" s="212">
        <f>IF(ISERROR(R73/X73-1),"         /0",IF(R73/X73&gt;5,"  *  ",(R73/X73-1)))</f>
        <v>-0.07948442534908695</v>
      </c>
    </row>
    <row r="74" spans="1:25" ht="19.5" customHeight="1">
      <c r="A74" s="219" t="s">
        <v>213</v>
      </c>
      <c r="B74" s="217">
        <v>209</v>
      </c>
      <c r="C74" s="214">
        <v>250</v>
      </c>
      <c r="D74" s="213">
        <v>0</v>
      </c>
      <c r="E74" s="214">
        <v>0</v>
      </c>
      <c r="F74" s="213">
        <f>SUM(B74:E74)</f>
        <v>459</v>
      </c>
      <c r="G74" s="216">
        <f>F74/$F$9</f>
        <v>0.0004503713355815923</v>
      </c>
      <c r="H74" s="217">
        <v>408</v>
      </c>
      <c r="I74" s="214">
        <v>455</v>
      </c>
      <c r="J74" s="213"/>
      <c r="K74" s="214"/>
      <c r="L74" s="213">
        <f>SUM(H74:K74)</f>
        <v>863</v>
      </c>
      <c r="M74" s="218">
        <f>IF(ISERROR(F74/L74-1),"         /0",(F74/L74-1))</f>
        <v>-0.4681344148319815</v>
      </c>
      <c r="N74" s="217">
        <v>1594</v>
      </c>
      <c r="O74" s="214">
        <v>1842</v>
      </c>
      <c r="P74" s="213"/>
      <c r="Q74" s="214"/>
      <c r="R74" s="213">
        <f>SUM(N74:Q74)</f>
        <v>3436</v>
      </c>
      <c r="S74" s="216">
        <f>R74/$R$9</f>
        <v>0.00047570334109604763</v>
      </c>
      <c r="T74" s="215">
        <v>1875</v>
      </c>
      <c r="U74" s="214">
        <v>2133</v>
      </c>
      <c r="V74" s="213">
        <v>309</v>
      </c>
      <c r="W74" s="214">
        <v>218</v>
      </c>
      <c r="X74" s="213">
        <f>SUM(T74:W74)</f>
        <v>4535</v>
      </c>
      <c r="Y74" s="212">
        <f>IF(ISERROR(R74/X74-1),"         /0",IF(R74/X74&gt;5,"  *  ",(R74/X74-1)))</f>
        <v>-0.24233737596471883</v>
      </c>
    </row>
    <row r="75" spans="1:25" ht="19.5" customHeight="1" thickBot="1">
      <c r="A75" s="219" t="s">
        <v>175</v>
      </c>
      <c r="B75" s="217">
        <v>39</v>
      </c>
      <c r="C75" s="214">
        <v>46</v>
      </c>
      <c r="D75" s="213">
        <v>18</v>
      </c>
      <c r="E75" s="214">
        <v>32</v>
      </c>
      <c r="F75" s="213">
        <f>SUM(B75:E75)</f>
        <v>135</v>
      </c>
      <c r="G75" s="216">
        <f>F75/$F$9</f>
        <v>0.00013246215752399772</v>
      </c>
      <c r="H75" s="217">
        <v>27</v>
      </c>
      <c r="I75" s="214">
        <v>18</v>
      </c>
      <c r="J75" s="213">
        <v>45</v>
      </c>
      <c r="K75" s="214">
        <v>31</v>
      </c>
      <c r="L75" s="213">
        <f>SUM(H75:K75)</f>
        <v>121</v>
      </c>
      <c r="M75" s="218">
        <f>IF(ISERROR(F75/L75-1),"         /0",(F75/L75-1))</f>
        <v>0.11570247933884303</v>
      </c>
      <c r="N75" s="217">
        <v>283</v>
      </c>
      <c r="O75" s="214">
        <v>279</v>
      </c>
      <c r="P75" s="213">
        <v>152</v>
      </c>
      <c r="Q75" s="214">
        <v>175</v>
      </c>
      <c r="R75" s="213">
        <f>SUM(N75:Q75)</f>
        <v>889</v>
      </c>
      <c r="S75" s="216">
        <f>R75/$R$9</f>
        <v>0.00012307924046402397</v>
      </c>
      <c r="T75" s="215">
        <v>566</v>
      </c>
      <c r="U75" s="214">
        <v>566</v>
      </c>
      <c r="V75" s="213">
        <v>74</v>
      </c>
      <c r="W75" s="214">
        <v>65</v>
      </c>
      <c r="X75" s="213">
        <f>SUM(T75:W75)</f>
        <v>1271</v>
      </c>
      <c r="Y75" s="212">
        <f>IF(ISERROR(R75/X75-1),"         /0",IF(R75/X75&gt;5,"  *  ",(R75/X75-1)))</f>
        <v>-0.3005507474429583</v>
      </c>
    </row>
    <row r="76" spans="1:25" s="204" customFormat="1" ht="19.5" customHeight="1" thickBot="1">
      <c r="A76" s="263" t="s">
        <v>56</v>
      </c>
      <c r="B76" s="260">
        <v>4307</v>
      </c>
      <c r="C76" s="259">
        <v>3395</v>
      </c>
      <c r="D76" s="258">
        <v>17</v>
      </c>
      <c r="E76" s="259">
        <v>9</v>
      </c>
      <c r="F76" s="258">
        <f>SUM(B76:E76)</f>
        <v>7728</v>
      </c>
      <c r="G76" s="261">
        <f>F76/$F$9</f>
        <v>0.007582722617373736</v>
      </c>
      <c r="H76" s="260">
        <v>3040</v>
      </c>
      <c r="I76" s="259">
        <v>1573</v>
      </c>
      <c r="J76" s="258">
        <v>30</v>
      </c>
      <c r="K76" s="259">
        <v>30</v>
      </c>
      <c r="L76" s="258">
        <f>SUM(H76:K76)</f>
        <v>4673</v>
      </c>
      <c r="M76" s="262">
        <f>IF(ISERROR(F76/L76-1),"         /0",(F76/L76-1))</f>
        <v>0.6537556173764176</v>
      </c>
      <c r="N76" s="260">
        <v>18072</v>
      </c>
      <c r="O76" s="259">
        <v>9827</v>
      </c>
      <c r="P76" s="258">
        <v>23</v>
      </c>
      <c r="Q76" s="259">
        <v>14</v>
      </c>
      <c r="R76" s="258">
        <f>SUM(N76:Q76)</f>
        <v>27936</v>
      </c>
      <c r="S76" s="261">
        <f>R76/$R$9</f>
        <v>0.003867650912939228</v>
      </c>
      <c r="T76" s="260">
        <v>14716</v>
      </c>
      <c r="U76" s="259">
        <v>4795</v>
      </c>
      <c r="V76" s="258">
        <v>77</v>
      </c>
      <c r="W76" s="259">
        <v>74</v>
      </c>
      <c r="X76" s="258">
        <f>SUM(T76:W76)</f>
        <v>19662</v>
      </c>
      <c r="Y76" s="255">
        <f>IF(ISERROR(R76/X76-1),"         /0",IF(R76/X76&gt;5,"  *  ",(R76/X76-1)))</f>
        <v>0.4208117180347879</v>
      </c>
    </row>
    <row r="77" ht="15" thickTop="1">
      <c r="A77" s="116" t="s">
        <v>144</v>
      </c>
    </row>
    <row r="78" ht="14.25">
      <c r="A78" s="116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7:Y65536 M77:M65536 Y3 M3">
    <cfRule type="cellIs" priority="3" dxfId="101" operator="lessThan" stopIfTrue="1">
      <formula>0</formula>
    </cfRule>
  </conditionalFormatting>
  <conditionalFormatting sqref="Y9:Y76 M9:M76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T57" sqref="T57:W57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574218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421875" style="123" customWidth="1"/>
    <col min="13" max="13" width="8.8515625" style="123" bestFit="1" customWidth="1"/>
    <col min="14" max="14" width="9.28125" style="123" bestFit="1" customWidth="1"/>
    <col min="15" max="15" width="9.42187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8.57421875" style="123" bestFit="1" customWidth="1"/>
    <col min="23" max="23" width="9.00390625" style="123" customWidth="1"/>
    <col min="24" max="24" width="9.8515625" style="123" bestFit="1" customWidth="1"/>
    <col min="25" max="25" width="8.57421875" style="123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652" t="s">
        <v>70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4"/>
    </row>
    <row r="4" spans="1:25" ht="21" customHeight="1" thickBot="1">
      <c r="A4" s="661" t="s">
        <v>45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254" customFormat="1" ht="15.75" customHeight="1" thickBot="1" thickTop="1">
      <c r="A5" s="669" t="s">
        <v>62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3" customFormat="1" ht="26.25" customHeight="1" thickBot="1">
      <c r="A6" s="670"/>
      <c r="B6" s="637" t="s">
        <v>157</v>
      </c>
      <c r="C6" s="638"/>
      <c r="D6" s="638"/>
      <c r="E6" s="638"/>
      <c r="F6" s="638"/>
      <c r="G6" s="642" t="s">
        <v>34</v>
      </c>
      <c r="H6" s="637" t="s">
        <v>158</v>
      </c>
      <c r="I6" s="638"/>
      <c r="J6" s="638"/>
      <c r="K6" s="638"/>
      <c r="L6" s="638"/>
      <c r="M6" s="639" t="s">
        <v>33</v>
      </c>
      <c r="N6" s="637" t="s">
        <v>159</v>
      </c>
      <c r="O6" s="638"/>
      <c r="P6" s="638"/>
      <c r="Q6" s="638"/>
      <c r="R6" s="638"/>
      <c r="S6" s="642" t="s">
        <v>34</v>
      </c>
      <c r="T6" s="637" t="s">
        <v>160</v>
      </c>
      <c r="U6" s="638"/>
      <c r="V6" s="638"/>
      <c r="W6" s="638"/>
      <c r="X6" s="638"/>
      <c r="Y6" s="655" t="s">
        <v>33</v>
      </c>
    </row>
    <row r="7" spans="1:25" s="163" customFormat="1" ht="26.25" customHeight="1">
      <c r="A7" s="671"/>
      <c r="B7" s="608" t="s">
        <v>22</v>
      </c>
      <c r="C7" s="600"/>
      <c r="D7" s="599" t="s">
        <v>21</v>
      </c>
      <c r="E7" s="600"/>
      <c r="F7" s="668" t="s">
        <v>17</v>
      </c>
      <c r="G7" s="643"/>
      <c r="H7" s="608" t="s">
        <v>22</v>
      </c>
      <c r="I7" s="600"/>
      <c r="J7" s="599" t="s">
        <v>21</v>
      </c>
      <c r="K7" s="600"/>
      <c r="L7" s="668" t="s">
        <v>17</v>
      </c>
      <c r="M7" s="640"/>
      <c r="N7" s="608" t="s">
        <v>22</v>
      </c>
      <c r="O7" s="600"/>
      <c r="P7" s="599" t="s">
        <v>21</v>
      </c>
      <c r="Q7" s="600"/>
      <c r="R7" s="668" t="s">
        <v>17</v>
      </c>
      <c r="S7" s="643"/>
      <c r="T7" s="608" t="s">
        <v>22</v>
      </c>
      <c r="U7" s="600"/>
      <c r="V7" s="599" t="s">
        <v>21</v>
      </c>
      <c r="W7" s="600"/>
      <c r="X7" s="668" t="s">
        <v>17</v>
      </c>
      <c r="Y7" s="656"/>
    </row>
    <row r="8" spans="1:25" s="250" customFormat="1" ht="27" thickBot="1">
      <c r="A8" s="672"/>
      <c r="B8" s="253" t="s">
        <v>31</v>
      </c>
      <c r="C8" s="251" t="s">
        <v>30</v>
      </c>
      <c r="D8" s="252" t="s">
        <v>31</v>
      </c>
      <c r="E8" s="251" t="s">
        <v>30</v>
      </c>
      <c r="F8" s="651"/>
      <c r="G8" s="644"/>
      <c r="H8" s="253" t="s">
        <v>31</v>
      </c>
      <c r="I8" s="251" t="s">
        <v>30</v>
      </c>
      <c r="J8" s="252" t="s">
        <v>31</v>
      </c>
      <c r="K8" s="251" t="s">
        <v>30</v>
      </c>
      <c r="L8" s="651"/>
      <c r="M8" s="641"/>
      <c r="N8" s="253" t="s">
        <v>31</v>
      </c>
      <c r="O8" s="251" t="s">
        <v>30</v>
      </c>
      <c r="P8" s="252" t="s">
        <v>31</v>
      </c>
      <c r="Q8" s="251" t="s">
        <v>30</v>
      </c>
      <c r="R8" s="651"/>
      <c r="S8" s="644"/>
      <c r="T8" s="253" t="s">
        <v>31</v>
      </c>
      <c r="U8" s="251" t="s">
        <v>30</v>
      </c>
      <c r="V8" s="252" t="s">
        <v>31</v>
      </c>
      <c r="W8" s="251" t="s">
        <v>30</v>
      </c>
      <c r="X8" s="651"/>
      <c r="Y8" s="657"/>
    </row>
    <row r="9" spans="1:25" s="243" customFormat="1" ht="18" customHeight="1" thickBot="1" thickTop="1">
      <c r="A9" s="305" t="s">
        <v>24</v>
      </c>
      <c r="B9" s="303">
        <f>B10+B20+B34+B45+B53+B57</f>
        <v>26303.153</v>
      </c>
      <c r="C9" s="302">
        <f>C10+C20+C34+C45+C53+C57</f>
        <v>15953.664</v>
      </c>
      <c r="D9" s="301">
        <f>D10+D20+D34+D45+D53+D57</f>
        <v>2521.7969999999996</v>
      </c>
      <c r="E9" s="302">
        <f>E10+E20+E34+E45+E53+E57</f>
        <v>964.207</v>
      </c>
      <c r="F9" s="301">
        <f aca="true" t="shared" si="0" ref="F9:F19">SUM(B9:E9)</f>
        <v>45742.820999999996</v>
      </c>
      <c r="G9" s="304">
        <f aca="true" t="shared" si="1" ref="G9:G19">F9/$F$9</f>
        <v>1</v>
      </c>
      <c r="H9" s="303">
        <f>H10+H20+H34+H45+H53+H57</f>
        <v>27904.097</v>
      </c>
      <c r="I9" s="302">
        <f>I10+I20+I34+I45+I53+I57</f>
        <v>18698.694000000003</v>
      </c>
      <c r="J9" s="301">
        <f>J10+J20+J34+J45+J53+J57</f>
        <v>2572.1360000000004</v>
      </c>
      <c r="K9" s="302">
        <f>K10+K20+K34+K45+K53+K57</f>
        <v>1004.0489999999999</v>
      </c>
      <c r="L9" s="301">
        <f aca="true" t="shared" si="2" ref="L9:L19">SUM(H9:K9)</f>
        <v>50178.976</v>
      </c>
      <c r="M9" s="428">
        <f aca="true" t="shared" si="3" ref="M9:M22">IF(ISERROR(F9/L9-1),"         /0",(F9/L9-1))</f>
        <v>-0.08840664664021858</v>
      </c>
      <c r="N9" s="303">
        <f>N10+N20+N34+N45+N53+N57</f>
        <v>221035.56999999995</v>
      </c>
      <c r="O9" s="302">
        <f>O10+O20+O34+O45+O53+O57</f>
        <v>123626.042</v>
      </c>
      <c r="P9" s="301">
        <f>P10+P20+P34+P45+P53+P57</f>
        <v>32104.892999999993</v>
      </c>
      <c r="Q9" s="302">
        <f>Q10+Q20+Q34+Q45+Q53+Q57</f>
        <v>11754.350000000002</v>
      </c>
      <c r="R9" s="301">
        <f aca="true" t="shared" si="4" ref="R9:R19">SUM(N9:Q9)</f>
        <v>388520.8549999999</v>
      </c>
      <c r="S9" s="304">
        <f aca="true" t="shared" si="5" ref="S9:S19">R9/$R$9</f>
        <v>1</v>
      </c>
      <c r="T9" s="303">
        <f>T10+T20+T34+T45+T53+T57</f>
        <v>216664.85999999996</v>
      </c>
      <c r="U9" s="302">
        <f>U10+U20+U34+U45+U53+U57</f>
        <v>121467.91900000001</v>
      </c>
      <c r="V9" s="301">
        <f>V10+V20+V34+V45+V53+V57</f>
        <v>27964.131000000005</v>
      </c>
      <c r="W9" s="302">
        <f>W10+W20+W34+W45+W53+W57</f>
        <v>13333.066</v>
      </c>
      <c r="X9" s="301">
        <f aca="true" t="shared" si="6" ref="X9:X19">SUM(T9:W9)</f>
        <v>379429.97599999997</v>
      </c>
      <c r="Y9" s="300">
        <f>IF(ISERROR(R9/X9-1),"         /0",(R9/X9-1))</f>
        <v>0.023959306262085978</v>
      </c>
    </row>
    <row r="10" spans="1:25" s="220" customFormat="1" ht="19.5" customHeight="1" thickTop="1">
      <c r="A10" s="299" t="s">
        <v>61</v>
      </c>
      <c r="B10" s="296">
        <f>SUM(B11:B19)</f>
        <v>16511.387</v>
      </c>
      <c r="C10" s="295">
        <f>SUM(C11:C19)</f>
        <v>6919.512999999999</v>
      </c>
      <c r="D10" s="294">
        <f>SUM(D11:D19)</f>
        <v>2319.7749999999996</v>
      </c>
      <c r="E10" s="295">
        <f>SUM(E11:E19)</f>
        <v>393.588</v>
      </c>
      <c r="F10" s="294">
        <f t="shared" si="0"/>
        <v>26144.262999999995</v>
      </c>
      <c r="G10" s="297">
        <f t="shared" si="1"/>
        <v>0.571548986889112</v>
      </c>
      <c r="H10" s="296">
        <f>SUM(H11:H19)</f>
        <v>17521.817000000003</v>
      </c>
      <c r="I10" s="295">
        <f>SUM(I11:I19)</f>
        <v>10070.630000000001</v>
      </c>
      <c r="J10" s="294">
        <f>SUM(J11:J19)</f>
        <v>2169.349</v>
      </c>
      <c r="K10" s="295">
        <f>SUM(K11:K19)</f>
        <v>378.13199999999995</v>
      </c>
      <c r="L10" s="294">
        <f t="shared" si="2"/>
        <v>30139.928000000004</v>
      </c>
      <c r="M10" s="298">
        <f t="shared" si="3"/>
        <v>-0.13257048921948344</v>
      </c>
      <c r="N10" s="296">
        <f>SUM(N11:N19)</f>
        <v>146602.61199999996</v>
      </c>
      <c r="O10" s="295">
        <f>SUM(O11:O19)</f>
        <v>57055.72400000001</v>
      </c>
      <c r="P10" s="294">
        <f>SUM(P11:P19)</f>
        <v>29747.519999999993</v>
      </c>
      <c r="Q10" s="295">
        <f>SUM(Q11:Q19)</f>
        <v>7950.217</v>
      </c>
      <c r="R10" s="294">
        <f t="shared" si="4"/>
        <v>241356.07299999997</v>
      </c>
      <c r="S10" s="297">
        <f t="shared" si="5"/>
        <v>0.6212178056696597</v>
      </c>
      <c r="T10" s="296">
        <f>SUM(T11:T19)</f>
        <v>146071.17699999997</v>
      </c>
      <c r="U10" s="295">
        <f>SUM(U11:U19)</f>
        <v>64009.59600000001</v>
      </c>
      <c r="V10" s="294">
        <f>SUM(V11:V19)</f>
        <v>26528.932000000004</v>
      </c>
      <c r="W10" s="295">
        <f>SUM(W11:W19)</f>
        <v>8160.022000000001</v>
      </c>
      <c r="X10" s="294">
        <f t="shared" si="6"/>
        <v>244769.72699999998</v>
      </c>
      <c r="Y10" s="293">
        <f aca="true" t="shared" si="7" ref="Y10:Y19">IF(ISERROR(R10/X10-1),"         /0",IF(R10/X10&gt;5,"  *  ",(R10/X10-1)))</f>
        <v>-0.013946389702023887</v>
      </c>
    </row>
    <row r="11" spans="1:25" ht="19.5" customHeight="1">
      <c r="A11" s="219" t="s">
        <v>282</v>
      </c>
      <c r="B11" s="217">
        <v>11405.592</v>
      </c>
      <c r="C11" s="214">
        <v>5179.607</v>
      </c>
      <c r="D11" s="213">
        <v>2063.024</v>
      </c>
      <c r="E11" s="214">
        <v>393.18800000000005</v>
      </c>
      <c r="F11" s="213">
        <f t="shared" si="0"/>
        <v>19041.411</v>
      </c>
      <c r="G11" s="216">
        <f t="shared" si="1"/>
        <v>0.4162710253484367</v>
      </c>
      <c r="H11" s="217">
        <v>11981.263000000003</v>
      </c>
      <c r="I11" s="214">
        <v>7849.901</v>
      </c>
      <c r="J11" s="213">
        <v>1244.6970000000001</v>
      </c>
      <c r="K11" s="214">
        <v>333.24899999999997</v>
      </c>
      <c r="L11" s="213">
        <f t="shared" si="2"/>
        <v>21409.110000000004</v>
      </c>
      <c r="M11" s="218">
        <f t="shared" si="3"/>
        <v>-0.11059306061765317</v>
      </c>
      <c r="N11" s="217">
        <v>102328.91499999998</v>
      </c>
      <c r="O11" s="214">
        <v>42324.531</v>
      </c>
      <c r="P11" s="213">
        <v>25351.356999999996</v>
      </c>
      <c r="Q11" s="214">
        <v>7756.6179999999995</v>
      </c>
      <c r="R11" s="213">
        <f t="shared" si="4"/>
        <v>177761.42099999997</v>
      </c>
      <c r="S11" s="216">
        <f t="shared" si="5"/>
        <v>0.4575337944214089</v>
      </c>
      <c r="T11" s="217">
        <v>100144.16499999998</v>
      </c>
      <c r="U11" s="214">
        <v>47752.43400000001</v>
      </c>
      <c r="V11" s="213">
        <v>19351.291</v>
      </c>
      <c r="W11" s="214">
        <v>7875.072</v>
      </c>
      <c r="X11" s="213">
        <f t="shared" si="6"/>
        <v>175122.962</v>
      </c>
      <c r="Y11" s="212">
        <f t="shared" si="7"/>
        <v>0.015066322370677954</v>
      </c>
    </row>
    <row r="12" spans="1:25" ht="19.5" customHeight="1">
      <c r="A12" s="219" t="s">
        <v>286</v>
      </c>
      <c r="B12" s="217">
        <v>4349.179</v>
      </c>
      <c r="C12" s="214">
        <v>378.832</v>
      </c>
      <c r="D12" s="213">
        <v>256.751</v>
      </c>
      <c r="E12" s="214">
        <v>0</v>
      </c>
      <c r="F12" s="213">
        <f t="shared" si="0"/>
        <v>4984.762000000001</v>
      </c>
      <c r="G12" s="216">
        <f t="shared" si="1"/>
        <v>0.10897364637830276</v>
      </c>
      <c r="H12" s="217">
        <v>4535.258000000001</v>
      </c>
      <c r="I12" s="214">
        <v>405.269</v>
      </c>
      <c r="J12" s="213">
        <v>924.292</v>
      </c>
      <c r="K12" s="214">
        <v>44.493</v>
      </c>
      <c r="L12" s="213">
        <f t="shared" si="2"/>
        <v>5909.312000000002</v>
      </c>
      <c r="M12" s="218">
        <f t="shared" si="3"/>
        <v>-0.15645645381391282</v>
      </c>
      <c r="N12" s="217">
        <v>38667.797</v>
      </c>
      <c r="O12" s="214">
        <v>3455.130000000001</v>
      </c>
      <c r="P12" s="213">
        <v>4393.242</v>
      </c>
      <c r="Q12" s="214">
        <v>184.133</v>
      </c>
      <c r="R12" s="213">
        <f t="shared" si="4"/>
        <v>46700.301999999996</v>
      </c>
      <c r="S12" s="216">
        <f t="shared" si="5"/>
        <v>0.12020024510653361</v>
      </c>
      <c r="T12" s="217">
        <v>37395.37900000001</v>
      </c>
      <c r="U12" s="214">
        <v>2726.643000000001</v>
      </c>
      <c r="V12" s="213">
        <v>7159.719000000001</v>
      </c>
      <c r="W12" s="214">
        <v>278.426</v>
      </c>
      <c r="X12" s="213">
        <f t="shared" si="6"/>
        <v>47560.16700000001</v>
      </c>
      <c r="Y12" s="212">
        <f t="shared" si="7"/>
        <v>-0.018079520200171117</v>
      </c>
    </row>
    <row r="13" spans="1:25" ht="19.5" customHeight="1">
      <c r="A13" s="219" t="s">
        <v>285</v>
      </c>
      <c r="B13" s="217">
        <v>25.515</v>
      </c>
      <c r="C13" s="214">
        <v>412.816</v>
      </c>
      <c r="D13" s="213">
        <v>0</v>
      </c>
      <c r="E13" s="214">
        <v>0</v>
      </c>
      <c r="F13" s="213">
        <f t="shared" si="0"/>
        <v>438.33099999999996</v>
      </c>
      <c r="G13" s="216">
        <f t="shared" si="1"/>
        <v>0.009582509132963182</v>
      </c>
      <c r="H13" s="217">
        <v>57.331</v>
      </c>
      <c r="I13" s="214">
        <v>656.4209999999999</v>
      </c>
      <c r="J13" s="213"/>
      <c r="K13" s="214"/>
      <c r="L13" s="213">
        <f t="shared" si="2"/>
        <v>713.752</v>
      </c>
      <c r="M13" s="218">
        <f>IF(ISERROR(F13/L13-1),"         /0",(F13/L13-1))</f>
        <v>-0.3858777278382407</v>
      </c>
      <c r="N13" s="217">
        <v>301.09099999999995</v>
      </c>
      <c r="O13" s="214">
        <v>4224.0869999999995</v>
      </c>
      <c r="P13" s="213">
        <v>0</v>
      </c>
      <c r="Q13" s="214">
        <v>0</v>
      </c>
      <c r="R13" s="213">
        <f t="shared" si="4"/>
        <v>4525.178</v>
      </c>
      <c r="S13" s="216">
        <f t="shared" si="5"/>
        <v>0.011647194588820723</v>
      </c>
      <c r="T13" s="217">
        <v>493.683</v>
      </c>
      <c r="U13" s="214">
        <v>5021.217999999999</v>
      </c>
      <c r="V13" s="213">
        <v>0</v>
      </c>
      <c r="W13" s="214">
        <v>0</v>
      </c>
      <c r="X13" s="213">
        <f t="shared" si="6"/>
        <v>5514.900999999999</v>
      </c>
      <c r="Y13" s="212">
        <f t="shared" si="7"/>
        <v>-0.17946342101154655</v>
      </c>
    </row>
    <row r="14" spans="1:25" ht="19.5" customHeight="1">
      <c r="A14" s="219" t="s">
        <v>290</v>
      </c>
      <c r="B14" s="217">
        <v>24.025</v>
      </c>
      <c r="C14" s="214">
        <v>280.757</v>
      </c>
      <c r="D14" s="213">
        <v>0</v>
      </c>
      <c r="E14" s="214">
        <v>0</v>
      </c>
      <c r="F14" s="213">
        <f t="shared" si="0"/>
        <v>304.782</v>
      </c>
      <c r="G14" s="216">
        <f t="shared" si="1"/>
        <v>0.006662947175907668</v>
      </c>
      <c r="H14" s="217">
        <v>15.19</v>
      </c>
      <c r="I14" s="214">
        <v>619.034</v>
      </c>
      <c r="J14" s="213"/>
      <c r="K14" s="214"/>
      <c r="L14" s="213">
        <f t="shared" si="2"/>
        <v>634.224</v>
      </c>
      <c r="M14" s="218">
        <f t="shared" si="3"/>
        <v>-0.5194410807538031</v>
      </c>
      <c r="N14" s="217">
        <v>255.013</v>
      </c>
      <c r="O14" s="214">
        <v>2392.7019999999998</v>
      </c>
      <c r="P14" s="213">
        <v>0</v>
      </c>
      <c r="Q14" s="214">
        <v>8.028</v>
      </c>
      <c r="R14" s="213">
        <f t="shared" si="4"/>
        <v>2655.7429999999995</v>
      </c>
      <c r="S14" s="216">
        <f t="shared" si="5"/>
        <v>0.006835522381417595</v>
      </c>
      <c r="T14" s="217">
        <v>159.333</v>
      </c>
      <c r="U14" s="214">
        <v>4729.999999999999</v>
      </c>
      <c r="V14" s="213">
        <v>0</v>
      </c>
      <c r="W14" s="214">
        <v>0</v>
      </c>
      <c r="X14" s="213">
        <f t="shared" si="6"/>
        <v>4889.332999999999</v>
      </c>
      <c r="Y14" s="212">
        <f t="shared" si="7"/>
        <v>-0.45682918303989517</v>
      </c>
    </row>
    <row r="15" spans="1:25" ht="19.5" customHeight="1">
      <c r="A15" s="219" t="s">
        <v>284</v>
      </c>
      <c r="B15" s="217">
        <v>198.35000000000002</v>
      </c>
      <c r="C15" s="214">
        <v>100.80199999999999</v>
      </c>
      <c r="D15" s="213">
        <v>0</v>
      </c>
      <c r="E15" s="214">
        <v>0</v>
      </c>
      <c r="F15" s="213">
        <f>SUM(B15:E15)</f>
        <v>299.15200000000004</v>
      </c>
      <c r="G15" s="216">
        <f>F15/$F$9</f>
        <v>0.006539867753237171</v>
      </c>
      <c r="H15" s="217">
        <v>261.563</v>
      </c>
      <c r="I15" s="214">
        <v>174.359</v>
      </c>
      <c r="J15" s="213"/>
      <c r="K15" s="214"/>
      <c r="L15" s="213">
        <f>SUM(H15:K15)</f>
        <v>435.922</v>
      </c>
      <c r="M15" s="218">
        <f>IF(ISERROR(F15/L15-1),"         /0",(F15/L15-1))</f>
        <v>-0.31374878992113264</v>
      </c>
      <c r="N15" s="217">
        <v>1549.0510000000002</v>
      </c>
      <c r="O15" s="214">
        <v>839.6459999999998</v>
      </c>
      <c r="P15" s="213">
        <v>0</v>
      </c>
      <c r="Q15" s="214">
        <v>0</v>
      </c>
      <c r="R15" s="213">
        <f>SUM(N15:Q15)</f>
        <v>2388.697</v>
      </c>
      <c r="S15" s="216">
        <f>R15/$R$9</f>
        <v>0.006148182187028289</v>
      </c>
      <c r="T15" s="217">
        <v>1815.917</v>
      </c>
      <c r="U15" s="214">
        <v>1380.591</v>
      </c>
      <c r="V15" s="213">
        <v>0.11</v>
      </c>
      <c r="W15" s="214">
        <v>0</v>
      </c>
      <c r="X15" s="213">
        <f>SUM(T15:W15)</f>
        <v>3196.618</v>
      </c>
      <c r="Y15" s="212">
        <f>IF(ISERROR(R15/X15-1),"         /0",IF(R15/X15&gt;5,"  *  ",(R15/X15-1)))</f>
        <v>-0.252742429655342</v>
      </c>
    </row>
    <row r="16" spans="1:25" ht="19.5" customHeight="1">
      <c r="A16" s="219" t="s">
        <v>296</v>
      </c>
      <c r="B16" s="217">
        <v>154.237</v>
      </c>
      <c r="C16" s="214">
        <v>115.129</v>
      </c>
      <c r="D16" s="213">
        <v>0</v>
      </c>
      <c r="E16" s="214">
        <v>0</v>
      </c>
      <c r="F16" s="213">
        <f t="shared" si="0"/>
        <v>269.366</v>
      </c>
      <c r="G16" s="216">
        <f t="shared" si="1"/>
        <v>0.005888705464842232</v>
      </c>
      <c r="H16" s="217">
        <v>138.07999999999998</v>
      </c>
      <c r="I16" s="214">
        <v>123.807</v>
      </c>
      <c r="J16" s="213"/>
      <c r="K16" s="214"/>
      <c r="L16" s="213">
        <f t="shared" si="2"/>
        <v>261.887</v>
      </c>
      <c r="M16" s="218">
        <f t="shared" si="3"/>
        <v>0.028558118577859837</v>
      </c>
      <c r="N16" s="217">
        <v>1104.979</v>
      </c>
      <c r="O16" s="214">
        <v>767.463</v>
      </c>
      <c r="P16" s="213"/>
      <c r="Q16" s="214"/>
      <c r="R16" s="213">
        <f t="shared" si="4"/>
        <v>1872.442</v>
      </c>
      <c r="S16" s="216">
        <f t="shared" si="5"/>
        <v>0.004819411817674498</v>
      </c>
      <c r="T16" s="217">
        <v>1239.021</v>
      </c>
      <c r="U16" s="214">
        <v>930.756</v>
      </c>
      <c r="V16" s="213"/>
      <c r="W16" s="214"/>
      <c r="X16" s="213">
        <f t="shared" si="6"/>
        <v>2169.777</v>
      </c>
      <c r="Y16" s="212">
        <f t="shared" si="7"/>
        <v>-0.1370348197072787</v>
      </c>
    </row>
    <row r="17" spans="1:25" ht="19.5" customHeight="1">
      <c r="A17" s="219" t="s">
        <v>293</v>
      </c>
      <c r="B17" s="217">
        <v>146.148</v>
      </c>
      <c r="C17" s="214">
        <v>85.855</v>
      </c>
      <c r="D17" s="213">
        <v>0</v>
      </c>
      <c r="E17" s="214">
        <v>0</v>
      </c>
      <c r="F17" s="213">
        <f t="shared" si="0"/>
        <v>232.003</v>
      </c>
      <c r="G17" s="216">
        <f t="shared" si="1"/>
        <v>0.005071899697659661</v>
      </c>
      <c r="H17" s="217">
        <v>0</v>
      </c>
      <c r="I17" s="214">
        <v>0</v>
      </c>
      <c r="J17" s="213"/>
      <c r="K17" s="214"/>
      <c r="L17" s="213">
        <f t="shared" si="2"/>
        <v>0</v>
      </c>
      <c r="M17" s="218" t="str">
        <f t="shared" si="3"/>
        <v>         /0</v>
      </c>
      <c r="N17" s="217">
        <v>383.793</v>
      </c>
      <c r="O17" s="214">
        <v>214.27500000000003</v>
      </c>
      <c r="P17" s="213"/>
      <c r="Q17" s="214"/>
      <c r="R17" s="213">
        <f t="shared" si="4"/>
        <v>598.068</v>
      </c>
      <c r="S17" s="216">
        <f t="shared" si="5"/>
        <v>0.0015393459380706864</v>
      </c>
      <c r="T17" s="217">
        <v>154.269</v>
      </c>
      <c r="U17" s="214">
        <v>66.054</v>
      </c>
      <c r="V17" s="213"/>
      <c r="W17" s="214"/>
      <c r="X17" s="213">
        <f t="shared" si="6"/>
        <v>220.323</v>
      </c>
      <c r="Y17" s="212">
        <f t="shared" si="7"/>
        <v>1.7145055214389782</v>
      </c>
    </row>
    <row r="18" spans="1:25" ht="19.5" customHeight="1">
      <c r="A18" s="219" t="s">
        <v>299</v>
      </c>
      <c r="B18" s="217">
        <v>42.627</v>
      </c>
      <c r="C18" s="214">
        <v>1.1</v>
      </c>
      <c r="D18" s="213">
        <v>0</v>
      </c>
      <c r="E18" s="214">
        <v>0</v>
      </c>
      <c r="F18" s="213">
        <f t="shared" si="0"/>
        <v>43.727000000000004</v>
      </c>
      <c r="G18" s="216">
        <f t="shared" si="1"/>
        <v>0.0009559314236435048</v>
      </c>
      <c r="H18" s="217">
        <v>35.862</v>
      </c>
      <c r="I18" s="214">
        <v>0.522</v>
      </c>
      <c r="J18" s="213"/>
      <c r="K18" s="214"/>
      <c r="L18" s="213">
        <f t="shared" si="2"/>
        <v>36.384</v>
      </c>
      <c r="M18" s="218">
        <f t="shared" si="3"/>
        <v>0.20181948109058934</v>
      </c>
      <c r="N18" s="217">
        <v>458.12999999999994</v>
      </c>
      <c r="O18" s="214">
        <v>6.574</v>
      </c>
      <c r="P18" s="213"/>
      <c r="Q18" s="214"/>
      <c r="R18" s="213">
        <f t="shared" si="4"/>
        <v>464.70399999999995</v>
      </c>
      <c r="S18" s="216">
        <f t="shared" si="5"/>
        <v>0.0011960850853167202</v>
      </c>
      <c r="T18" s="217">
        <v>225.167</v>
      </c>
      <c r="U18" s="214">
        <v>5.817</v>
      </c>
      <c r="V18" s="213"/>
      <c r="W18" s="214"/>
      <c r="X18" s="213">
        <f t="shared" si="6"/>
        <v>230.984</v>
      </c>
      <c r="Y18" s="212">
        <f t="shared" si="7"/>
        <v>1.011844976275413</v>
      </c>
    </row>
    <row r="19" spans="1:25" ht="19.5" customHeight="1" thickBot="1">
      <c r="A19" s="219" t="s">
        <v>281</v>
      </c>
      <c r="B19" s="217">
        <v>165.714</v>
      </c>
      <c r="C19" s="214">
        <v>364.615</v>
      </c>
      <c r="D19" s="213">
        <v>0</v>
      </c>
      <c r="E19" s="214">
        <v>0.4</v>
      </c>
      <c r="F19" s="213">
        <f t="shared" si="0"/>
        <v>530.7289999999999</v>
      </c>
      <c r="G19" s="216">
        <f t="shared" si="1"/>
        <v>0.011602454514119275</v>
      </c>
      <c r="H19" s="217">
        <v>497.27</v>
      </c>
      <c r="I19" s="214">
        <v>241.317</v>
      </c>
      <c r="J19" s="213">
        <v>0.36000000000000004</v>
      </c>
      <c r="K19" s="214">
        <v>0.39</v>
      </c>
      <c r="L19" s="213">
        <f t="shared" si="2"/>
        <v>739.337</v>
      </c>
      <c r="M19" s="218">
        <f t="shared" si="3"/>
        <v>-0.2821554987779593</v>
      </c>
      <c r="N19" s="217">
        <v>1553.8429999999998</v>
      </c>
      <c r="O19" s="214">
        <v>2831.3160000000003</v>
      </c>
      <c r="P19" s="213">
        <v>2.9210000000000003</v>
      </c>
      <c r="Q19" s="214">
        <v>1.438</v>
      </c>
      <c r="R19" s="213">
        <f t="shared" si="4"/>
        <v>4389.518</v>
      </c>
      <c r="S19" s="216">
        <f t="shared" si="5"/>
        <v>0.01129802414338865</v>
      </c>
      <c r="T19" s="217">
        <v>4444.243</v>
      </c>
      <c r="U19" s="214">
        <v>1396.0829999999999</v>
      </c>
      <c r="V19" s="213">
        <v>17.811999999999998</v>
      </c>
      <c r="W19" s="214">
        <v>6.524</v>
      </c>
      <c r="X19" s="213">
        <f t="shared" si="6"/>
        <v>5864.662</v>
      </c>
      <c r="Y19" s="212">
        <f t="shared" si="7"/>
        <v>-0.2515309492686877</v>
      </c>
    </row>
    <row r="20" spans="1:25" s="220" customFormat="1" ht="19.5" customHeight="1">
      <c r="A20" s="227" t="s">
        <v>60</v>
      </c>
      <c r="B20" s="224">
        <f>SUM(B21:B33)</f>
        <v>4024.5970000000007</v>
      </c>
      <c r="C20" s="223">
        <f>SUM(C21:C33)</f>
        <v>4899.168000000001</v>
      </c>
      <c r="D20" s="222">
        <f>SUM(D21:D33)</f>
        <v>131.921</v>
      </c>
      <c r="E20" s="223">
        <f>SUM(E21:E33)</f>
        <v>413.76800000000003</v>
      </c>
      <c r="F20" s="222">
        <f aca="true" t="shared" si="8" ref="F20:F57">SUM(B20:E20)</f>
        <v>9469.454000000002</v>
      </c>
      <c r="G20" s="225">
        <f aca="true" t="shared" si="9" ref="G20:G57">F20/$F$9</f>
        <v>0.20701508549286898</v>
      </c>
      <c r="H20" s="224">
        <f>SUM(H21:H33)</f>
        <v>4362.242</v>
      </c>
      <c r="I20" s="223">
        <f>SUM(I21:I33)</f>
        <v>3966.773</v>
      </c>
      <c r="J20" s="222">
        <f>SUM(J21:J33)</f>
        <v>332.068</v>
      </c>
      <c r="K20" s="223">
        <f>SUM(K21:K33)</f>
        <v>477.73</v>
      </c>
      <c r="L20" s="222">
        <f aca="true" t="shared" si="10" ref="L20:L57">SUM(H20:K20)</f>
        <v>9138.812999999998</v>
      </c>
      <c r="M20" s="226">
        <f t="shared" si="3"/>
        <v>0.03617986274585139</v>
      </c>
      <c r="N20" s="224">
        <f>SUM(N21:N33)</f>
        <v>30753.940999999995</v>
      </c>
      <c r="O20" s="223">
        <f>SUM(O21:O33)</f>
        <v>36109.423</v>
      </c>
      <c r="P20" s="222">
        <f>SUM(P21:P33)</f>
        <v>1052.4229999999998</v>
      </c>
      <c r="Q20" s="223">
        <f>SUM(Q21:Q33)</f>
        <v>2745.3940000000002</v>
      </c>
      <c r="R20" s="222">
        <f aca="true" t="shared" si="11" ref="R20:R57">SUM(N20:Q20)</f>
        <v>70661.181</v>
      </c>
      <c r="S20" s="225">
        <f aca="true" t="shared" si="12" ref="S20:S57">R20/$R$9</f>
        <v>0.18187229872126173</v>
      </c>
      <c r="T20" s="224">
        <f>SUM(T21:T33)</f>
        <v>28655.084000000003</v>
      </c>
      <c r="U20" s="223">
        <f>SUM(U21:U33)</f>
        <v>30298.081</v>
      </c>
      <c r="V20" s="222">
        <f>SUM(V21:V33)</f>
        <v>974.7359999999999</v>
      </c>
      <c r="W20" s="223">
        <f>SUM(W21:W33)</f>
        <v>3256.103</v>
      </c>
      <c r="X20" s="222">
        <f aca="true" t="shared" si="13" ref="X20:X57">SUM(T20:W20)</f>
        <v>63184.004</v>
      </c>
      <c r="Y20" s="221">
        <f aca="true" t="shared" si="14" ref="Y20:Y57">IF(ISERROR(R20/X20-1),"         /0",IF(R20/X20&gt;5,"  *  ",(R20/X20-1)))</f>
        <v>0.11833971458978754</v>
      </c>
    </row>
    <row r="21" spans="1:25" ht="19.5" customHeight="1">
      <c r="A21" s="234" t="s">
        <v>305</v>
      </c>
      <c r="B21" s="231">
        <v>671.196</v>
      </c>
      <c r="C21" s="229">
        <v>1183.6100000000001</v>
      </c>
      <c r="D21" s="230">
        <v>0</v>
      </c>
      <c r="E21" s="229">
        <v>0.2</v>
      </c>
      <c r="F21" s="230">
        <f t="shared" si="8"/>
        <v>1855.006</v>
      </c>
      <c r="G21" s="232">
        <f t="shared" si="9"/>
        <v>0.04055294272296849</v>
      </c>
      <c r="H21" s="231">
        <v>838.0319999999999</v>
      </c>
      <c r="I21" s="229">
        <v>806.3589999999999</v>
      </c>
      <c r="J21" s="230"/>
      <c r="K21" s="229">
        <v>23.693</v>
      </c>
      <c r="L21" s="213">
        <f t="shared" si="10"/>
        <v>1668.0839999999998</v>
      </c>
      <c r="M21" s="233">
        <f t="shared" si="3"/>
        <v>0.11205790595677456</v>
      </c>
      <c r="N21" s="231">
        <v>5903.857999999998</v>
      </c>
      <c r="O21" s="229">
        <v>9256.012000000002</v>
      </c>
      <c r="P21" s="230">
        <v>9.273000000000001</v>
      </c>
      <c r="Q21" s="229">
        <v>0.45</v>
      </c>
      <c r="R21" s="230">
        <f t="shared" si="11"/>
        <v>15169.593</v>
      </c>
      <c r="S21" s="232">
        <f t="shared" si="12"/>
        <v>0.03904447548896701</v>
      </c>
      <c r="T21" s="235">
        <v>6100.082999999998</v>
      </c>
      <c r="U21" s="229">
        <v>6168.226999999999</v>
      </c>
      <c r="V21" s="230">
        <v>0</v>
      </c>
      <c r="W21" s="229">
        <v>70.491</v>
      </c>
      <c r="X21" s="230">
        <f t="shared" si="13"/>
        <v>12338.800999999998</v>
      </c>
      <c r="Y21" s="228">
        <f t="shared" si="14"/>
        <v>0.22942196733702103</v>
      </c>
    </row>
    <row r="22" spans="1:25" ht="19.5" customHeight="1">
      <c r="A22" s="234" t="s">
        <v>306</v>
      </c>
      <c r="B22" s="231">
        <v>669.481</v>
      </c>
      <c r="C22" s="229">
        <v>1087.75</v>
      </c>
      <c r="D22" s="230">
        <v>0</v>
      </c>
      <c r="E22" s="229">
        <v>38.944</v>
      </c>
      <c r="F22" s="230">
        <f t="shared" si="8"/>
        <v>1796.175</v>
      </c>
      <c r="G22" s="232">
        <f t="shared" si="9"/>
        <v>0.03926681740944661</v>
      </c>
      <c r="H22" s="231">
        <v>363.65400000000005</v>
      </c>
      <c r="I22" s="229">
        <v>787.588</v>
      </c>
      <c r="J22" s="230"/>
      <c r="K22" s="229"/>
      <c r="L22" s="230">
        <f t="shared" si="10"/>
        <v>1151.242</v>
      </c>
      <c r="M22" s="233">
        <f t="shared" si="3"/>
        <v>0.5602062815637372</v>
      </c>
      <c r="N22" s="231">
        <v>4753.81</v>
      </c>
      <c r="O22" s="229">
        <v>8826.863000000001</v>
      </c>
      <c r="P22" s="230">
        <v>17.002000000000002</v>
      </c>
      <c r="Q22" s="229">
        <v>68.946</v>
      </c>
      <c r="R22" s="230">
        <f t="shared" si="11"/>
        <v>13666.621000000003</v>
      </c>
      <c r="S22" s="232">
        <f t="shared" si="12"/>
        <v>0.03517602935368812</v>
      </c>
      <c r="T22" s="235">
        <v>1654.1219999999998</v>
      </c>
      <c r="U22" s="229">
        <v>3848.027</v>
      </c>
      <c r="V22" s="230"/>
      <c r="W22" s="229">
        <v>0.2</v>
      </c>
      <c r="X22" s="230">
        <f t="shared" si="13"/>
        <v>5502.348999999999</v>
      </c>
      <c r="Y22" s="228">
        <f t="shared" si="14"/>
        <v>1.4837793822238474</v>
      </c>
    </row>
    <row r="23" spans="1:25" ht="19.5" customHeight="1">
      <c r="A23" s="234" t="s">
        <v>304</v>
      </c>
      <c r="B23" s="231">
        <v>721.415</v>
      </c>
      <c r="C23" s="229">
        <v>543.923</v>
      </c>
      <c r="D23" s="230">
        <v>0</v>
      </c>
      <c r="E23" s="229">
        <v>0</v>
      </c>
      <c r="F23" s="213">
        <f t="shared" si="8"/>
        <v>1265.338</v>
      </c>
      <c r="G23" s="232">
        <f t="shared" si="9"/>
        <v>0.02766200186910204</v>
      </c>
      <c r="H23" s="231">
        <v>645.4789999999999</v>
      </c>
      <c r="I23" s="229">
        <v>430.82</v>
      </c>
      <c r="J23" s="230">
        <v>0.06</v>
      </c>
      <c r="K23" s="229">
        <v>0</v>
      </c>
      <c r="L23" s="230">
        <f t="shared" si="10"/>
        <v>1076.359</v>
      </c>
      <c r="M23" s="233" t="s">
        <v>50</v>
      </c>
      <c r="N23" s="231">
        <v>5359.557</v>
      </c>
      <c r="O23" s="229">
        <v>4228.179000000001</v>
      </c>
      <c r="P23" s="230">
        <v>166.69299999999998</v>
      </c>
      <c r="Q23" s="229">
        <v>35.647</v>
      </c>
      <c r="R23" s="230">
        <f t="shared" si="11"/>
        <v>9790.076000000001</v>
      </c>
      <c r="S23" s="232">
        <f t="shared" si="12"/>
        <v>0.025198328156670002</v>
      </c>
      <c r="T23" s="235">
        <v>5343.0650000000005</v>
      </c>
      <c r="U23" s="229">
        <v>4076.6660000000006</v>
      </c>
      <c r="V23" s="230">
        <v>0.21</v>
      </c>
      <c r="W23" s="229">
        <v>108.70400000000001</v>
      </c>
      <c r="X23" s="230">
        <f t="shared" si="13"/>
        <v>9528.645</v>
      </c>
      <c r="Y23" s="228">
        <f t="shared" si="14"/>
        <v>0.027436324891944253</v>
      </c>
    </row>
    <row r="24" spans="1:25" ht="19.5" customHeight="1">
      <c r="A24" s="234" t="s">
        <v>309</v>
      </c>
      <c r="B24" s="231">
        <v>483.02000000000004</v>
      </c>
      <c r="C24" s="229">
        <v>291.30899999999997</v>
      </c>
      <c r="D24" s="230">
        <v>27.232</v>
      </c>
      <c r="E24" s="229">
        <v>341.12</v>
      </c>
      <c r="F24" s="230">
        <f t="shared" si="8"/>
        <v>1142.681</v>
      </c>
      <c r="G24" s="232">
        <f t="shared" si="9"/>
        <v>0.024980553779138374</v>
      </c>
      <c r="H24" s="231">
        <v>606.667</v>
      </c>
      <c r="I24" s="229">
        <v>370.467</v>
      </c>
      <c r="J24" s="230"/>
      <c r="K24" s="229">
        <v>11.16</v>
      </c>
      <c r="L24" s="230">
        <f t="shared" si="10"/>
        <v>988.294</v>
      </c>
      <c r="M24" s="233">
        <f aca="true" t="shared" si="15" ref="M24:M41">IF(ISERROR(F24/L24-1),"         /0",(F24/L24-1))</f>
        <v>0.15621566052207148</v>
      </c>
      <c r="N24" s="231">
        <v>3746.1549999999997</v>
      </c>
      <c r="O24" s="229">
        <v>1599.8509999999997</v>
      </c>
      <c r="P24" s="230">
        <v>49.441</v>
      </c>
      <c r="Q24" s="229">
        <v>1273.637</v>
      </c>
      <c r="R24" s="230">
        <f t="shared" si="11"/>
        <v>6669.083999999999</v>
      </c>
      <c r="S24" s="232">
        <f t="shared" si="12"/>
        <v>0.01716531793383395</v>
      </c>
      <c r="T24" s="235">
        <v>4012.9419999999996</v>
      </c>
      <c r="U24" s="229">
        <v>2899.276000000001</v>
      </c>
      <c r="V24" s="230">
        <v>74.772</v>
      </c>
      <c r="W24" s="229">
        <v>658.27</v>
      </c>
      <c r="X24" s="230">
        <f t="shared" si="13"/>
        <v>7645.26</v>
      </c>
      <c r="Y24" s="228">
        <f t="shared" si="14"/>
        <v>-0.1276838197785296</v>
      </c>
    </row>
    <row r="25" spans="1:25" ht="19.5" customHeight="1">
      <c r="A25" s="234" t="s">
        <v>388</v>
      </c>
      <c r="B25" s="231">
        <v>74.13</v>
      </c>
      <c r="C25" s="229">
        <v>612.484</v>
      </c>
      <c r="D25" s="230">
        <v>0</v>
      </c>
      <c r="E25" s="229">
        <v>9.42</v>
      </c>
      <c r="F25" s="230">
        <f t="shared" si="8"/>
        <v>696.034</v>
      </c>
      <c r="G25" s="232">
        <f t="shared" si="9"/>
        <v>0.015216245626827433</v>
      </c>
      <c r="H25" s="231">
        <v>0.097</v>
      </c>
      <c r="I25" s="229">
        <v>556.9110000000001</v>
      </c>
      <c r="J25" s="230"/>
      <c r="K25" s="229">
        <v>21.339000000000002</v>
      </c>
      <c r="L25" s="230">
        <f t="shared" si="10"/>
        <v>578.3470000000001</v>
      </c>
      <c r="M25" s="233">
        <f t="shared" si="15"/>
        <v>0.20348856309447427</v>
      </c>
      <c r="N25" s="231">
        <v>303.80499999999995</v>
      </c>
      <c r="O25" s="229">
        <v>4140.920000000001</v>
      </c>
      <c r="P25" s="230">
        <v>165.87900000000002</v>
      </c>
      <c r="Q25" s="229">
        <v>112.612</v>
      </c>
      <c r="R25" s="230">
        <f t="shared" si="11"/>
        <v>4723.216000000001</v>
      </c>
      <c r="S25" s="232">
        <f t="shared" si="12"/>
        <v>0.01215691754822274</v>
      </c>
      <c r="T25" s="235">
        <v>137.398</v>
      </c>
      <c r="U25" s="229">
        <v>4693.035000000002</v>
      </c>
      <c r="V25" s="230">
        <v>121.731</v>
      </c>
      <c r="W25" s="229">
        <v>74.52699999999999</v>
      </c>
      <c r="X25" s="230">
        <f t="shared" si="13"/>
        <v>5026.691000000002</v>
      </c>
      <c r="Y25" s="228">
        <f t="shared" si="14"/>
        <v>-0.06037271835487801</v>
      </c>
    </row>
    <row r="26" spans="1:25" ht="19.5" customHeight="1">
      <c r="A26" s="234" t="s">
        <v>310</v>
      </c>
      <c r="B26" s="231">
        <v>246.23</v>
      </c>
      <c r="C26" s="229">
        <v>272.259</v>
      </c>
      <c r="D26" s="230">
        <v>0</v>
      </c>
      <c r="E26" s="229">
        <v>0</v>
      </c>
      <c r="F26" s="230">
        <f>SUM(B26:E26)</f>
        <v>518.489</v>
      </c>
      <c r="G26" s="232">
        <f>F26/$F$9</f>
        <v>0.011334871541919115</v>
      </c>
      <c r="H26" s="231">
        <v>335.039</v>
      </c>
      <c r="I26" s="229">
        <v>193.601</v>
      </c>
      <c r="J26" s="230"/>
      <c r="K26" s="229"/>
      <c r="L26" s="230">
        <f>SUM(H26:K26)</f>
        <v>528.64</v>
      </c>
      <c r="M26" s="233">
        <f>IF(ISERROR(F26/L26-1),"         /0",(F26/L26-1))</f>
        <v>-0.019202103510895796</v>
      </c>
      <c r="N26" s="231">
        <v>1798.6380000000001</v>
      </c>
      <c r="O26" s="229">
        <v>1749.509</v>
      </c>
      <c r="P26" s="230">
        <v>39.755</v>
      </c>
      <c r="Q26" s="229">
        <v>40.968</v>
      </c>
      <c r="R26" s="230">
        <f>SUM(N26:Q26)</f>
        <v>3628.87</v>
      </c>
      <c r="S26" s="232">
        <f>R26/$R$9</f>
        <v>0.009340219330053726</v>
      </c>
      <c r="T26" s="235">
        <v>2331.2560000000003</v>
      </c>
      <c r="U26" s="229">
        <v>1653.605</v>
      </c>
      <c r="V26" s="230">
        <v>0</v>
      </c>
      <c r="W26" s="229">
        <v>0</v>
      </c>
      <c r="X26" s="230">
        <f>SUM(T26:W26)</f>
        <v>3984.8610000000003</v>
      </c>
      <c r="Y26" s="228">
        <f>IF(ISERROR(R26/X26-1),"         /0",IF(R26/X26&gt;5,"  *  ",(R26/X26-1)))</f>
        <v>-0.08933586391093706</v>
      </c>
    </row>
    <row r="27" spans="1:25" ht="19.5" customHeight="1">
      <c r="A27" s="234" t="s">
        <v>308</v>
      </c>
      <c r="B27" s="231">
        <v>190.868</v>
      </c>
      <c r="C27" s="229">
        <v>177.512</v>
      </c>
      <c r="D27" s="230">
        <v>0</v>
      </c>
      <c r="E27" s="229">
        <v>0</v>
      </c>
      <c r="F27" s="230">
        <f t="shared" si="8"/>
        <v>368.38</v>
      </c>
      <c r="G27" s="232">
        <f t="shared" si="9"/>
        <v>0.008053285563651617</v>
      </c>
      <c r="H27" s="231">
        <v>153.487</v>
      </c>
      <c r="I27" s="229">
        <v>214.14</v>
      </c>
      <c r="J27" s="230"/>
      <c r="K27" s="229"/>
      <c r="L27" s="230">
        <f t="shared" si="10"/>
        <v>367.62699999999995</v>
      </c>
      <c r="M27" s="233">
        <f t="shared" si="15"/>
        <v>0.0020482717537069206</v>
      </c>
      <c r="N27" s="231">
        <v>1202.186</v>
      </c>
      <c r="O27" s="229">
        <v>1533.214</v>
      </c>
      <c r="P27" s="230">
        <v>0</v>
      </c>
      <c r="Q27" s="229">
        <v>0</v>
      </c>
      <c r="R27" s="230">
        <f t="shared" si="11"/>
        <v>2735.3999999999996</v>
      </c>
      <c r="S27" s="232">
        <f t="shared" si="12"/>
        <v>0.007040548698473342</v>
      </c>
      <c r="T27" s="235">
        <v>1215.557</v>
      </c>
      <c r="U27" s="229">
        <v>1766.1129999999998</v>
      </c>
      <c r="V27" s="230">
        <v>0</v>
      </c>
      <c r="W27" s="229">
        <v>14.304</v>
      </c>
      <c r="X27" s="230">
        <f t="shared" si="13"/>
        <v>2995.974</v>
      </c>
      <c r="Y27" s="228">
        <f t="shared" si="14"/>
        <v>-0.08697472007433993</v>
      </c>
    </row>
    <row r="28" spans="1:25" ht="19.5" customHeight="1">
      <c r="A28" s="234" t="s">
        <v>311</v>
      </c>
      <c r="B28" s="231">
        <v>200.059</v>
      </c>
      <c r="C28" s="229">
        <v>139.83</v>
      </c>
      <c r="D28" s="230">
        <v>0</v>
      </c>
      <c r="E28" s="229">
        <v>0</v>
      </c>
      <c r="F28" s="230">
        <f t="shared" si="8"/>
        <v>339.889</v>
      </c>
      <c r="G28" s="232">
        <f t="shared" si="9"/>
        <v>0.007430433728606288</v>
      </c>
      <c r="H28" s="231">
        <v>0</v>
      </c>
      <c r="I28" s="229">
        <v>0</v>
      </c>
      <c r="J28" s="230"/>
      <c r="K28" s="229"/>
      <c r="L28" s="230">
        <f t="shared" si="10"/>
        <v>0</v>
      </c>
      <c r="M28" s="233" t="str">
        <f t="shared" si="15"/>
        <v>         /0</v>
      </c>
      <c r="N28" s="231">
        <v>1297.4199999999998</v>
      </c>
      <c r="O28" s="229">
        <v>1071.701</v>
      </c>
      <c r="P28" s="230"/>
      <c r="Q28" s="229">
        <v>102.273</v>
      </c>
      <c r="R28" s="230">
        <f t="shared" si="11"/>
        <v>2471.3940000000002</v>
      </c>
      <c r="S28" s="232">
        <f t="shared" si="12"/>
        <v>0.006361033051880833</v>
      </c>
      <c r="T28" s="235">
        <v>28.617</v>
      </c>
      <c r="U28" s="229">
        <v>60.912000000000006</v>
      </c>
      <c r="V28" s="230"/>
      <c r="W28" s="229"/>
      <c r="X28" s="230">
        <f t="shared" si="13"/>
        <v>89.52900000000001</v>
      </c>
      <c r="Y28" s="228" t="str">
        <f t="shared" si="14"/>
        <v>  *  </v>
      </c>
    </row>
    <row r="29" spans="1:25" ht="19.5" customHeight="1">
      <c r="A29" s="234" t="s">
        <v>315</v>
      </c>
      <c r="B29" s="231">
        <v>107.422</v>
      </c>
      <c r="C29" s="229">
        <v>134.957</v>
      </c>
      <c r="D29" s="230">
        <v>0</v>
      </c>
      <c r="E29" s="229">
        <v>0</v>
      </c>
      <c r="F29" s="230">
        <f t="shared" si="8"/>
        <v>242.379</v>
      </c>
      <c r="G29" s="232">
        <f t="shared" si="9"/>
        <v>0.0052987331061195376</v>
      </c>
      <c r="H29" s="231">
        <v>325.237</v>
      </c>
      <c r="I29" s="229">
        <v>194.505</v>
      </c>
      <c r="J29" s="230"/>
      <c r="K29" s="229"/>
      <c r="L29" s="230">
        <f t="shared" si="10"/>
        <v>519.742</v>
      </c>
      <c r="M29" s="233">
        <f t="shared" si="15"/>
        <v>-0.5336551596753774</v>
      </c>
      <c r="N29" s="231">
        <v>1373.3820000000003</v>
      </c>
      <c r="O29" s="229">
        <v>378.486</v>
      </c>
      <c r="P29" s="230">
        <v>0</v>
      </c>
      <c r="Q29" s="229">
        <v>18.769</v>
      </c>
      <c r="R29" s="230">
        <f t="shared" si="11"/>
        <v>1770.6370000000004</v>
      </c>
      <c r="S29" s="232">
        <f t="shared" si="12"/>
        <v>0.004557379551736034</v>
      </c>
      <c r="T29" s="235">
        <v>1466.4740000000002</v>
      </c>
      <c r="U29" s="229">
        <v>698.333</v>
      </c>
      <c r="V29" s="230"/>
      <c r="W29" s="229">
        <v>41.283</v>
      </c>
      <c r="X29" s="230">
        <f t="shared" si="13"/>
        <v>2206.09</v>
      </c>
      <c r="Y29" s="228">
        <f t="shared" si="14"/>
        <v>-0.1973867793245061</v>
      </c>
    </row>
    <row r="30" spans="1:25" ht="19.5" customHeight="1">
      <c r="A30" s="234" t="s">
        <v>307</v>
      </c>
      <c r="B30" s="231">
        <v>113.492</v>
      </c>
      <c r="C30" s="229">
        <v>85.70400000000001</v>
      </c>
      <c r="D30" s="230">
        <v>0</v>
      </c>
      <c r="E30" s="229">
        <v>0</v>
      </c>
      <c r="F30" s="230">
        <f t="shared" si="8"/>
        <v>199.19600000000003</v>
      </c>
      <c r="G30" s="232">
        <f t="shared" si="9"/>
        <v>0.004354694259018263</v>
      </c>
      <c r="H30" s="231">
        <v>89.655</v>
      </c>
      <c r="I30" s="229">
        <v>71.64800000000001</v>
      </c>
      <c r="J30" s="230"/>
      <c r="K30" s="229"/>
      <c r="L30" s="230">
        <f t="shared" si="10"/>
        <v>161.303</v>
      </c>
      <c r="M30" s="233" t="s">
        <v>50</v>
      </c>
      <c r="N30" s="231">
        <v>399.194</v>
      </c>
      <c r="O30" s="229">
        <v>505.04099999999994</v>
      </c>
      <c r="P30" s="230">
        <v>0</v>
      </c>
      <c r="Q30" s="229">
        <v>33.739999999999995</v>
      </c>
      <c r="R30" s="230">
        <f t="shared" si="11"/>
        <v>937.9749999999999</v>
      </c>
      <c r="S30" s="232">
        <f t="shared" si="12"/>
        <v>0.0024142204670068485</v>
      </c>
      <c r="T30" s="235">
        <v>429.96099999999996</v>
      </c>
      <c r="U30" s="229">
        <v>519.0640000000001</v>
      </c>
      <c r="V30" s="230">
        <v>0.02</v>
      </c>
      <c r="W30" s="229">
        <v>22.215</v>
      </c>
      <c r="X30" s="230">
        <f t="shared" si="13"/>
        <v>971.2600000000001</v>
      </c>
      <c r="Y30" s="228">
        <f t="shared" si="14"/>
        <v>-0.03426991742684782</v>
      </c>
    </row>
    <row r="31" spans="1:25" ht="19.5" customHeight="1">
      <c r="A31" s="234" t="s">
        <v>389</v>
      </c>
      <c r="B31" s="231">
        <v>0</v>
      </c>
      <c r="C31" s="229">
        <v>50.99</v>
      </c>
      <c r="D31" s="230">
        <v>0</v>
      </c>
      <c r="E31" s="229">
        <v>0</v>
      </c>
      <c r="F31" s="230">
        <f t="shared" si="8"/>
        <v>50.99</v>
      </c>
      <c r="G31" s="232">
        <f t="shared" si="9"/>
        <v>0.0011147104372946305</v>
      </c>
      <c r="H31" s="231">
        <v>88.992</v>
      </c>
      <c r="I31" s="229">
        <v>27.286</v>
      </c>
      <c r="J31" s="230"/>
      <c r="K31" s="229">
        <v>23.838</v>
      </c>
      <c r="L31" s="230">
        <f t="shared" si="10"/>
        <v>140.116</v>
      </c>
      <c r="M31" s="233">
        <f t="shared" si="15"/>
        <v>-0.6360872419994862</v>
      </c>
      <c r="N31" s="231">
        <v>60.547</v>
      </c>
      <c r="O31" s="229">
        <v>364.043</v>
      </c>
      <c r="P31" s="230"/>
      <c r="Q31" s="229"/>
      <c r="R31" s="230">
        <f t="shared" si="11"/>
        <v>424.59000000000003</v>
      </c>
      <c r="S31" s="232">
        <f t="shared" si="12"/>
        <v>0.0010928370885006935</v>
      </c>
      <c r="T31" s="235">
        <v>528.093</v>
      </c>
      <c r="U31" s="229">
        <v>613.83</v>
      </c>
      <c r="V31" s="230"/>
      <c r="W31" s="229">
        <v>87.291</v>
      </c>
      <c r="X31" s="230">
        <f t="shared" si="13"/>
        <v>1229.214</v>
      </c>
      <c r="Y31" s="228">
        <f t="shared" si="14"/>
        <v>-0.6545841488951476</v>
      </c>
    </row>
    <row r="32" spans="1:25" ht="19.5" customHeight="1">
      <c r="A32" s="234" t="s">
        <v>316</v>
      </c>
      <c r="B32" s="231">
        <v>31.924</v>
      </c>
      <c r="C32" s="229">
        <v>0.423</v>
      </c>
      <c r="D32" s="230">
        <v>0</v>
      </c>
      <c r="E32" s="229">
        <v>0</v>
      </c>
      <c r="F32" s="230">
        <f t="shared" si="8"/>
        <v>32.347</v>
      </c>
      <c r="G32" s="232">
        <f t="shared" si="9"/>
        <v>0.0007071492158299552</v>
      </c>
      <c r="H32" s="231">
        <v>21.625</v>
      </c>
      <c r="I32" s="229">
        <v>4.842</v>
      </c>
      <c r="J32" s="230"/>
      <c r="K32" s="229"/>
      <c r="L32" s="230">
        <f t="shared" si="10"/>
        <v>26.467</v>
      </c>
      <c r="M32" s="233">
        <f>IF(ISERROR(F32/L32-1),"         /0",(F32/L32-1))</f>
        <v>0.22216344882306283</v>
      </c>
      <c r="N32" s="231">
        <v>245.119</v>
      </c>
      <c r="O32" s="229">
        <v>5.232</v>
      </c>
      <c r="P32" s="230">
        <v>0</v>
      </c>
      <c r="Q32" s="229"/>
      <c r="R32" s="230">
        <f t="shared" si="11"/>
        <v>250.351</v>
      </c>
      <c r="S32" s="232">
        <f t="shared" si="12"/>
        <v>0.0006443695281170944</v>
      </c>
      <c r="T32" s="235">
        <v>214.082</v>
      </c>
      <c r="U32" s="229">
        <v>54.046</v>
      </c>
      <c r="V32" s="230"/>
      <c r="W32" s="229"/>
      <c r="X32" s="230">
        <f t="shared" si="13"/>
        <v>268.128</v>
      </c>
      <c r="Y32" s="228">
        <f t="shared" si="14"/>
        <v>-0.06630042367824318</v>
      </c>
    </row>
    <row r="33" spans="1:25" ht="19.5" customHeight="1" thickBot="1">
      <c r="A33" s="234" t="s">
        <v>281</v>
      </c>
      <c r="B33" s="231">
        <v>515.3599999999999</v>
      </c>
      <c r="C33" s="229">
        <v>318.417</v>
      </c>
      <c r="D33" s="230">
        <v>104.689</v>
      </c>
      <c r="E33" s="229">
        <v>24.084</v>
      </c>
      <c r="F33" s="230">
        <f t="shared" si="8"/>
        <v>962.5499999999997</v>
      </c>
      <c r="G33" s="232">
        <f t="shared" si="9"/>
        <v>0.02104264623294658</v>
      </c>
      <c r="H33" s="231">
        <v>894.2779999999999</v>
      </c>
      <c r="I33" s="229">
        <v>308.606</v>
      </c>
      <c r="J33" s="230">
        <v>332.008</v>
      </c>
      <c r="K33" s="229">
        <v>397.70000000000005</v>
      </c>
      <c r="L33" s="230">
        <f t="shared" si="10"/>
        <v>1932.592</v>
      </c>
      <c r="M33" s="233">
        <f t="shared" si="15"/>
        <v>-0.5019383294559847</v>
      </c>
      <c r="N33" s="231">
        <v>4310.27</v>
      </c>
      <c r="O33" s="229">
        <v>2450.372000000001</v>
      </c>
      <c r="P33" s="230">
        <v>604.3799999999999</v>
      </c>
      <c r="Q33" s="229">
        <v>1058.352</v>
      </c>
      <c r="R33" s="230">
        <f t="shared" si="11"/>
        <v>8423.374000000002</v>
      </c>
      <c r="S33" s="232">
        <f t="shared" si="12"/>
        <v>0.02168062252411136</v>
      </c>
      <c r="T33" s="235">
        <v>5193.433999999999</v>
      </c>
      <c r="U33" s="229">
        <v>3246.9469999999997</v>
      </c>
      <c r="V33" s="230">
        <v>778.0029999999999</v>
      </c>
      <c r="W33" s="229">
        <v>2178.818</v>
      </c>
      <c r="X33" s="230">
        <f t="shared" si="13"/>
        <v>11397.202000000001</v>
      </c>
      <c r="Y33" s="228">
        <f t="shared" si="14"/>
        <v>-0.2609261466103697</v>
      </c>
    </row>
    <row r="34" spans="1:25" s="220" customFormat="1" ht="19.5" customHeight="1">
      <c r="A34" s="227" t="s">
        <v>59</v>
      </c>
      <c r="B34" s="224">
        <f>SUM(B35:B44)</f>
        <v>2222.9089999999997</v>
      </c>
      <c r="C34" s="223">
        <f>SUM(C35:C44)</f>
        <v>2033.315</v>
      </c>
      <c r="D34" s="222">
        <f>SUM(D35:D44)</f>
        <v>0</v>
      </c>
      <c r="E34" s="223">
        <f>SUM(E35:E44)</f>
        <v>0</v>
      </c>
      <c r="F34" s="222">
        <f t="shared" si="8"/>
        <v>4256.224</v>
      </c>
      <c r="G34" s="225">
        <f t="shared" si="9"/>
        <v>0.0930468193030771</v>
      </c>
      <c r="H34" s="224">
        <f>SUM(H35:H44)</f>
        <v>3070.102</v>
      </c>
      <c r="I34" s="292">
        <f>SUM(I35:I44)</f>
        <v>2364.534</v>
      </c>
      <c r="J34" s="222">
        <f>SUM(J35:J44)</f>
        <v>0</v>
      </c>
      <c r="K34" s="223">
        <f>SUM(K35:K44)</f>
        <v>0</v>
      </c>
      <c r="L34" s="222">
        <f t="shared" si="10"/>
        <v>5434.636</v>
      </c>
      <c r="M34" s="226">
        <f t="shared" si="15"/>
        <v>-0.21683365730473947</v>
      </c>
      <c r="N34" s="224">
        <f>SUM(N35:N44)</f>
        <v>18985.285</v>
      </c>
      <c r="O34" s="223">
        <f>SUM(O35:O44)</f>
        <v>13914.023</v>
      </c>
      <c r="P34" s="222">
        <f>SUM(P35:P44)</f>
        <v>610.775</v>
      </c>
      <c r="Q34" s="223">
        <f>SUM(Q35:Q44)</f>
        <v>6.178999999999999</v>
      </c>
      <c r="R34" s="222">
        <f t="shared" si="11"/>
        <v>33516.261999999995</v>
      </c>
      <c r="S34" s="225">
        <f t="shared" si="12"/>
        <v>0.08626631381216332</v>
      </c>
      <c r="T34" s="224">
        <f>SUM(T35:T44)</f>
        <v>18712.487</v>
      </c>
      <c r="U34" s="223">
        <f>SUM(U35:U44)</f>
        <v>12012.928000000002</v>
      </c>
      <c r="V34" s="222">
        <f>SUM(V35:V44)</f>
        <v>184.853</v>
      </c>
      <c r="W34" s="223">
        <f>SUM(W35:W44)</f>
        <v>8.052999999999999</v>
      </c>
      <c r="X34" s="222">
        <f t="shared" si="13"/>
        <v>30918.321</v>
      </c>
      <c r="Y34" s="221">
        <f t="shared" si="14"/>
        <v>0.0840259404771686</v>
      </c>
    </row>
    <row r="35" spans="1:25" ht="19.5" customHeight="1">
      <c r="A35" s="234" t="s">
        <v>319</v>
      </c>
      <c r="B35" s="231">
        <v>344.297</v>
      </c>
      <c r="C35" s="229">
        <v>796.819</v>
      </c>
      <c r="D35" s="230">
        <v>0</v>
      </c>
      <c r="E35" s="229">
        <v>0</v>
      </c>
      <c r="F35" s="230">
        <f t="shared" si="8"/>
        <v>1141.116</v>
      </c>
      <c r="G35" s="232">
        <f t="shared" si="9"/>
        <v>0.024946340760225526</v>
      </c>
      <c r="H35" s="231">
        <v>288.975</v>
      </c>
      <c r="I35" s="277">
        <v>780.6120000000001</v>
      </c>
      <c r="J35" s="230"/>
      <c r="K35" s="229"/>
      <c r="L35" s="230">
        <f t="shared" si="10"/>
        <v>1069.587</v>
      </c>
      <c r="M35" s="233">
        <f t="shared" si="15"/>
        <v>0.06687534534357664</v>
      </c>
      <c r="N35" s="231">
        <v>2997.294</v>
      </c>
      <c r="O35" s="229">
        <v>5657.316</v>
      </c>
      <c r="P35" s="230"/>
      <c r="Q35" s="229"/>
      <c r="R35" s="230">
        <f t="shared" si="11"/>
        <v>8654.61</v>
      </c>
      <c r="S35" s="232">
        <f t="shared" si="12"/>
        <v>0.02227579263409168</v>
      </c>
      <c r="T35" s="231">
        <v>2086.5310000000004</v>
      </c>
      <c r="U35" s="229">
        <v>3943.120000000001</v>
      </c>
      <c r="V35" s="230">
        <v>0</v>
      </c>
      <c r="W35" s="229">
        <v>0</v>
      </c>
      <c r="X35" s="213">
        <f t="shared" si="13"/>
        <v>6029.651000000002</v>
      </c>
      <c r="Y35" s="228">
        <f t="shared" si="14"/>
        <v>0.43534178014614744</v>
      </c>
    </row>
    <row r="36" spans="1:25" ht="19.5" customHeight="1">
      <c r="A36" s="234" t="s">
        <v>325</v>
      </c>
      <c r="B36" s="231">
        <v>757.5539999999999</v>
      </c>
      <c r="C36" s="229">
        <v>129.623</v>
      </c>
      <c r="D36" s="230">
        <v>0</v>
      </c>
      <c r="E36" s="229">
        <v>0</v>
      </c>
      <c r="F36" s="230">
        <f t="shared" si="8"/>
        <v>887.1769999999999</v>
      </c>
      <c r="G36" s="232">
        <f t="shared" si="9"/>
        <v>0.01939489040258361</v>
      </c>
      <c r="H36" s="231">
        <v>1014.404</v>
      </c>
      <c r="I36" s="277">
        <v>0</v>
      </c>
      <c r="J36" s="230"/>
      <c r="K36" s="229"/>
      <c r="L36" s="230">
        <f t="shared" si="10"/>
        <v>1014.404</v>
      </c>
      <c r="M36" s="233">
        <f t="shared" si="15"/>
        <v>-0.1254204439256944</v>
      </c>
      <c r="N36" s="231">
        <v>5469.4540000000015</v>
      </c>
      <c r="O36" s="229">
        <v>600.811</v>
      </c>
      <c r="P36" s="230"/>
      <c r="Q36" s="229"/>
      <c r="R36" s="230">
        <f t="shared" si="11"/>
        <v>6070.265000000001</v>
      </c>
      <c r="S36" s="232">
        <f t="shared" si="12"/>
        <v>0.015624039023593734</v>
      </c>
      <c r="T36" s="231">
        <v>7551.666999999999</v>
      </c>
      <c r="U36" s="229">
        <v>0</v>
      </c>
      <c r="V36" s="230"/>
      <c r="W36" s="229"/>
      <c r="X36" s="213">
        <f t="shared" si="13"/>
        <v>7551.666999999999</v>
      </c>
      <c r="Y36" s="228">
        <f t="shared" si="14"/>
        <v>-0.19616887238274638</v>
      </c>
    </row>
    <row r="37" spans="1:25" ht="19.5" customHeight="1">
      <c r="A37" s="234" t="s">
        <v>390</v>
      </c>
      <c r="B37" s="231">
        <v>579.512</v>
      </c>
      <c r="C37" s="229">
        <v>126.476</v>
      </c>
      <c r="D37" s="230">
        <v>0</v>
      </c>
      <c r="E37" s="229">
        <v>0</v>
      </c>
      <c r="F37" s="213">
        <f t="shared" si="8"/>
        <v>705.9879999999999</v>
      </c>
      <c r="G37" s="232">
        <f t="shared" si="9"/>
        <v>0.015433853543925504</v>
      </c>
      <c r="H37" s="231">
        <v>1187.608</v>
      </c>
      <c r="I37" s="277">
        <v>823.536</v>
      </c>
      <c r="J37" s="230"/>
      <c r="K37" s="229"/>
      <c r="L37" s="213">
        <f t="shared" si="10"/>
        <v>2011.1439999999998</v>
      </c>
      <c r="M37" s="233">
        <f t="shared" si="15"/>
        <v>-0.6489619838261209</v>
      </c>
      <c r="N37" s="231">
        <v>5756.579</v>
      </c>
      <c r="O37" s="229">
        <v>1007.64</v>
      </c>
      <c r="P37" s="230">
        <v>610.775</v>
      </c>
      <c r="Q37" s="229">
        <v>5.879</v>
      </c>
      <c r="R37" s="230">
        <f t="shared" si="11"/>
        <v>7380.873</v>
      </c>
      <c r="S37" s="232">
        <f t="shared" si="12"/>
        <v>0.018997366306115024</v>
      </c>
      <c r="T37" s="231">
        <v>4965.665</v>
      </c>
      <c r="U37" s="229">
        <v>3327.163</v>
      </c>
      <c r="V37" s="230">
        <v>184.829</v>
      </c>
      <c r="W37" s="229">
        <v>8.03</v>
      </c>
      <c r="X37" s="213">
        <f t="shared" si="13"/>
        <v>8485.687</v>
      </c>
      <c r="Y37" s="228">
        <f t="shared" si="14"/>
        <v>-0.1301973546749957</v>
      </c>
    </row>
    <row r="38" spans="1:25" ht="19.5" customHeight="1">
      <c r="A38" s="234" t="s">
        <v>323</v>
      </c>
      <c r="B38" s="231">
        <v>100.33300000000001</v>
      </c>
      <c r="C38" s="229">
        <v>329.242</v>
      </c>
      <c r="D38" s="230">
        <v>0</v>
      </c>
      <c r="E38" s="229">
        <v>0</v>
      </c>
      <c r="F38" s="213">
        <f t="shared" si="8"/>
        <v>429.57500000000005</v>
      </c>
      <c r="G38" s="232">
        <f t="shared" si="9"/>
        <v>0.00939109111788274</v>
      </c>
      <c r="H38" s="231">
        <v>172.829</v>
      </c>
      <c r="I38" s="277">
        <v>279.268</v>
      </c>
      <c r="J38" s="230"/>
      <c r="K38" s="229"/>
      <c r="L38" s="213">
        <f t="shared" si="10"/>
        <v>452.097</v>
      </c>
      <c r="M38" s="233">
        <f t="shared" si="15"/>
        <v>-0.049816742867127894</v>
      </c>
      <c r="N38" s="231">
        <v>922.4729999999998</v>
      </c>
      <c r="O38" s="229">
        <v>2220.982</v>
      </c>
      <c r="P38" s="230"/>
      <c r="Q38" s="229"/>
      <c r="R38" s="230">
        <f t="shared" si="11"/>
        <v>3143.455</v>
      </c>
      <c r="S38" s="232">
        <f t="shared" si="12"/>
        <v>0.008090826939006918</v>
      </c>
      <c r="T38" s="231">
        <v>1014.2750000000002</v>
      </c>
      <c r="U38" s="229">
        <v>2253.4680000000003</v>
      </c>
      <c r="V38" s="230"/>
      <c r="W38" s="229"/>
      <c r="X38" s="213">
        <f t="shared" si="13"/>
        <v>3267.7430000000004</v>
      </c>
      <c r="Y38" s="228">
        <f t="shared" si="14"/>
        <v>-0.038034814855391175</v>
      </c>
    </row>
    <row r="39" spans="1:25" ht="19.5" customHeight="1">
      <c r="A39" s="234" t="s">
        <v>320</v>
      </c>
      <c r="B39" s="231">
        <v>16.606</v>
      </c>
      <c r="C39" s="229">
        <v>254.256</v>
      </c>
      <c r="D39" s="230">
        <v>0</v>
      </c>
      <c r="E39" s="229">
        <v>0</v>
      </c>
      <c r="F39" s="213">
        <f>SUM(B39:E39)</f>
        <v>270.862</v>
      </c>
      <c r="G39" s="232">
        <f>F39/$F$9</f>
        <v>0.0059214100503333636</v>
      </c>
      <c r="H39" s="231">
        <v>18.877</v>
      </c>
      <c r="I39" s="277">
        <v>226.07500000000002</v>
      </c>
      <c r="J39" s="230"/>
      <c r="K39" s="229"/>
      <c r="L39" s="213">
        <f>SUM(H39:K39)</f>
        <v>244.95200000000003</v>
      </c>
      <c r="M39" s="233">
        <f>IF(ISERROR(F39/L39-1),"         /0",(F39/L39-1))</f>
        <v>0.1057758254678467</v>
      </c>
      <c r="N39" s="231">
        <v>91.963</v>
      </c>
      <c r="O39" s="229">
        <v>1660.759</v>
      </c>
      <c r="P39" s="230"/>
      <c r="Q39" s="229"/>
      <c r="R39" s="230">
        <f>SUM(N39:Q39)</f>
        <v>1752.722</v>
      </c>
      <c r="S39" s="232">
        <f>R39/$R$9</f>
        <v>0.004511268770887473</v>
      </c>
      <c r="T39" s="231">
        <v>78.54899999999999</v>
      </c>
      <c r="U39" s="229">
        <v>1703.089</v>
      </c>
      <c r="V39" s="230"/>
      <c r="W39" s="229"/>
      <c r="X39" s="213">
        <f>SUM(T39:W39)</f>
        <v>1781.638</v>
      </c>
      <c r="Y39" s="228">
        <f>IF(ISERROR(R39/X39-1),"         /0",IF(R39/X39&gt;5,"  *  ",(R39/X39-1)))</f>
        <v>-0.016230008565151777</v>
      </c>
    </row>
    <row r="40" spans="1:25" ht="19.5" customHeight="1">
      <c r="A40" s="234" t="s">
        <v>322</v>
      </c>
      <c r="B40" s="231">
        <v>22.282</v>
      </c>
      <c r="C40" s="229">
        <v>203.353</v>
      </c>
      <c r="D40" s="230">
        <v>0</v>
      </c>
      <c r="E40" s="229">
        <v>0</v>
      </c>
      <c r="F40" s="213">
        <f>SUM(B40:E40)</f>
        <v>225.63500000000002</v>
      </c>
      <c r="G40" s="232">
        <f>F40/$F$9</f>
        <v>0.004932686595782976</v>
      </c>
      <c r="H40" s="231">
        <v>16.923</v>
      </c>
      <c r="I40" s="277">
        <v>111.128</v>
      </c>
      <c r="J40" s="230"/>
      <c r="K40" s="229"/>
      <c r="L40" s="213">
        <f>SUM(H40:K40)</f>
        <v>128.051</v>
      </c>
      <c r="M40" s="233">
        <f>IF(ISERROR(F40/L40-1),"         /0",(F40/L40-1))</f>
        <v>0.7620713621916271</v>
      </c>
      <c r="N40" s="231">
        <v>184.65800000000002</v>
      </c>
      <c r="O40" s="229">
        <v>1528.48</v>
      </c>
      <c r="P40" s="230"/>
      <c r="Q40" s="229"/>
      <c r="R40" s="230">
        <f>SUM(N40:Q40)</f>
        <v>1713.138</v>
      </c>
      <c r="S40" s="232">
        <f>R40/$R$9</f>
        <v>0.0044093849222070726</v>
      </c>
      <c r="T40" s="231">
        <v>121.28999999999999</v>
      </c>
      <c r="U40" s="229">
        <v>320.24899999999997</v>
      </c>
      <c r="V40" s="230"/>
      <c r="W40" s="229"/>
      <c r="X40" s="213">
        <f>SUM(T40:W40)</f>
        <v>441.539</v>
      </c>
      <c r="Y40" s="228">
        <f>IF(ISERROR(R40/X40-1),"         /0",IF(R40/X40&gt;5,"  *  ",(R40/X40-1)))</f>
        <v>2.879924536677394</v>
      </c>
    </row>
    <row r="41" spans="1:25" ht="19.5" customHeight="1">
      <c r="A41" s="234" t="s">
        <v>324</v>
      </c>
      <c r="B41" s="231">
        <v>23.689</v>
      </c>
      <c r="C41" s="229">
        <v>103.92599999999999</v>
      </c>
      <c r="D41" s="230">
        <v>0</v>
      </c>
      <c r="E41" s="229">
        <v>0</v>
      </c>
      <c r="F41" s="230">
        <f t="shared" si="8"/>
        <v>127.61499999999998</v>
      </c>
      <c r="G41" s="232">
        <f t="shared" si="9"/>
        <v>0.002789836682787885</v>
      </c>
      <c r="H41" s="231">
        <v>9.809999999999999</v>
      </c>
      <c r="I41" s="277">
        <v>56.443</v>
      </c>
      <c r="J41" s="230">
        <v>0</v>
      </c>
      <c r="K41" s="229"/>
      <c r="L41" s="230">
        <f t="shared" si="10"/>
        <v>66.253</v>
      </c>
      <c r="M41" s="233">
        <f t="shared" si="15"/>
        <v>0.9261769278372298</v>
      </c>
      <c r="N41" s="231">
        <v>109.646</v>
      </c>
      <c r="O41" s="229">
        <v>543.7180000000001</v>
      </c>
      <c r="P41" s="230"/>
      <c r="Q41" s="229"/>
      <c r="R41" s="230">
        <f t="shared" si="11"/>
        <v>653.364</v>
      </c>
      <c r="S41" s="232">
        <f t="shared" si="12"/>
        <v>0.001681670344311376</v>
      </c>
      <c r="T41" s="231">
        <v>72.725</v>
      </c>
      <c r="U41" s="229">
        <v>183.96499999999997</v>
      </c>
      <c r="V41" s="230">
        <v>0</v>
      </c>
      <c r="W41" s="229">
        <v>0</v>
      </c>
      <c r="X41" s="213">
        <f t="shared" si="13"/>
        <v>256.68999999999994</v>
      </c>
      <c r="Y41" s="228">
        <f t="shared" si="14"/>
        <v>1.545342631189373</v>
      </c>
    </row>
    <row r="42" spans="1:25" ht="19.5" customHeight="1">
      <c r="A42" s="234" t="s">
        <v>321</v>
      </c>
      <c r="B42" s="231">
        <v>7.211</v>
      </c>
      <c r="C42" s="229">
        <v>48.696</v>
      </c>
      <c r="D42" s="230">
        <v>0</v>
      </c>
      <c r="E42" s="229">
        <v>0</v>
      </c>
      <c r="F42" s="230">
        <f t="shared" si="8"/>
        <v>55.907</v>
      </c>
      <c r="G42" s="232">
        <f t="shared" si="9"/>
        <v>0.0012222027146073916</v>
      </c>
      <c r="H42" s="231">
        <v>6.951</v>
      </c>
      <c r="I42" s="277">
        <v>40.921</v>
      </c>
      <c r="J42" s="230"/>
      <c r="K42" s="229"/>
      <c r="L42" s="230">
        <f t="shared" si="10"/>
        <v>47.872</v>
      </c>
      <c r="M42" s="233" t="s">
        <v>50</v>
      </c>
      <c r="N42" s="231">
        <v>52.857</v>
      </c>
      <c r="O42" s="229">
        <v>319.554</v>
      </c>
      <c r="P42" s="230"/>
      <c r="Q42" s="229"/>
      <c r="R42" s="230">
        <f t="shared" si="11"/>
        <v>372.41099999999994</v>
      </c>
      <c r="S42" s="232">
        <f t="shared" si="12"/>
        <v>0.0009585354176161277</v>
      </c>
      <c r="T42" s="231">
        <v>48.897</v>
      </c>
      <c r="U42" s="229">
        <v>195.15</v>
      </c>
      <c r="V42" s="230"/>
      <c r="W42" s="229">
        <v>0</v>
      </c>
      <c r="X42" s="213">
        <f t="shared" si="13"/>
        <v>244.047</v>
      </c>
      <c r="Y42" s="228">
        <f t="shared" si="14"/>
        <v>0.5259806512679932</v>
      </c>
    </row>
    <row r="43" spans="1:25" ht="19.5" customHeight="1">
      <c r="A43" s="234" t="s">
        <v>328</v>
      </c>
      <c r="B43" s="231">
        <v>11.049</v>
      </c>
      <c r="C43" s="229">
        <v>24.703</v>
      </c>
      <c r="D43" s="230">
        <v>0</v>
      </c>
      <c r="E43" s="229">
        <v>0</v>
      </c>
      <c r="F43" s="230">
        <f t="shared" si="8"/>
        <v>35.751999999999995</v>
      </c>
      <c r="G43" s="232">
        <f t="shared" si="9"/>
        <v>0.0007815871259885785</v>
      </c>
      <c r="H43" s="231">
        <v>7.863</v>
      </c>
      <c r="I43" s="277">
        <v>46.551</v>
      </c>
      <c r="J43" s="230"/>
      <c r="K43" s="229"/>
      <c r="L43" s="230">
        <f t="shared" si="10"/>
        <v>54.414</v>
      </c>
      <c r="M43" s="233" t="s">
        <v>50</v>
      </c>
      <c r="N43" s="231">
        <v>122.203</v>
      </c>
      <c r="O43" s="229">
        <v>295.383</v>
      </c>
      <c r="P43" s="230"/>
      <c r="Q43" s="229"/>
      <c r="R43" s="230">
        <f t="shared" si="11"/>
        <v>417.586</v>
      </c>
      <c r="S43" s="232">
        <f t="shared" si="12"/>
        <v>0.0010748097421951778</v>
      </c>
      <c r="T43" s="231">
        <v>13.415</v>
      </c>
      <c r="U43" s="229">
        <v>86.724</v>
      </c>
      <c r="V43" s="230"/>
      <c r="W43" s="229"/>
      <c r="X43" s="213">
        <f t="shared" si="13"/>
        <v>100.13900000000001</v>
      </c>
      <c r="Y43" s="228">
        <f t="shared" si="14"/>
        <v>3.170063611579904</v>
      </c>
    </row>
    <row r="44" spans="1:25" ht="19.5" customHeight="1" thickBot="1">
      <c r="A44" s="234" t="s">
        <v>281</v>
      </c>
      <c r="B44" s="231">
        <v>360.376</v>
      </c>
      <c r="C44" s="229">
        <v>16.221</v>
      </c>
      <c r="D44" s="230">
        <v>0</v>
      </c>
      <c r="E44" s="229">
        <v>0</v>
      </c>
      <c r="F44" s="458">
        <f t="shared" si="8"/>
        <v>376.597</v>
      </c>
      <c r="G44" s="232">
        <f t="shared" si="9"/>
        <v>0.00823292030895952</v>
      </c>
      <c r="H44" s="231">
        <v>345.86200000000014</v>
      </c>
      <c r="I44" s="277">
        <v>0</v>
      </c>
      <c r="J44" s="230">
        <v>0</v>
      </c>
      <c r="K44" s="229"/>
      <c r="L44" s="458">
        <f t="shared" si="10"/>
        <v>345.86200000000014</v>
      </c>
      <c r="M44" s="233">
        <f aca="true" t="shared" si="16" ref="M44:M57">IF(ISERROR(F44/L44-1),"         /0",(F44/L44-1))</f>
        <v>0.0888649230039722</v>
      </c>
      <c r="N44" s="231">
        <v>3278.158000000001</v>
      </c>
      <c r="O44" s="229">
        <v>79.38</v>
      </c>
      <c r="P44" s="230">
        <v>0</v>
      </c>
      <c r="Q44" s="229">
        <v>0.3</v>
      </c>
      <c r="R44" s="230">
        <f t="shared" si="11"/>
        <v>3357.838000000001</v>
      </c>
      <c r="S44" s="232">
        <f t="shared" si="12"/>
        <v>0.008642619712138751</v>
      </c>
      <c r="T44" s="231">
        <v>2759.473</v>
      </c>
      <c r="U44" s="229">
        <v>0</v>
      </c>
      <c r="V44" s="230">
        <v>0.024</v>
      </c>
      <c r="W44" s="229">
        <v>0.023</v>
      </c>
      <c r="X44" s="213">
        <f t="shared" si="13"/>
        <v>2759.52</v>
      </c>
      <c r="Y44" s="228">
        <f t="shared" si="14"/>
        <v>0.2168195918130693</v>
      </c>
    </row>
    <row r="45" spans="1:25" s="220" customFormat="1" ht="19.5" customHeight="1">
      <c r="A45" s="227" t="s">
        <v>58</v>
      </c>
      <c r="B45" s="224">
        <f>SUM(B46:B52)</f>
        <v>3060.263</v>
      </c>
      <c r="C45" s="223">
        <f>SUM(C46:C52)</f>
        <v>2040.4719999999998</v>
      </c>
      <c r="D45" s="222">
        <f>SUM(D46:D52)</f>
        <v>68.761</v>
      </c>
      <c r="E45" s="223">
        <f>SUM(E46:E52)</f>
        <v>156.454</v>
      </c>
      <c r="F45" s="222">
        <f t="shared" si="8"/>
        <v>5325.95</v>
      </c>
      <c r="G45" s="225">
        <f t="shared" si="9"/>
        <v>0.11643247800567438</v>
      </c>
      <c r="H45" s="224">
        <f>SUM(H46:H52)</f>
        <v>2427.6820000000002</v>
      </c>
      <c r="I45" s="223">
        <f>SUM(I46:I52)</f>
        <v>2064.415</v>
      </c>
      <c r="J45" s="222">
        <f>SUM(J46:J52)</f>
        <v>70.55900000000001</v>
      </c>
      <c r="K45" s="223">
        <f>SUM(K46:K52)</f>
        <v>114.675</v>
      </c>
      <c r="L45" s="222">
        <f t="shared" si="10"/>
        <v>4677.331</v>
      </c>
      <c r="M45" s="226">
        <f t="shared" si="16"/>
        <v>0.13867288844856174</v>
      </c>
      <c r="N45" s="224">
        <f>SUM(N46:N52)</f>
        <v>21707.429999999997</v>
      </c>
      <c r="O45" s="223">
        <f>SUM(O46:O52)</f>
        <v>16020.194999999994</v>
      </c>
      <c r="P45" s="222">
        <f>SUM(P46:P52)</f>
        <v>604.983</v>
      </c>
      <c r="Q45" s="223">
        <f>SUM(Q46:Q52)</f>
        <v>914.136</v>
      </c>
      <c r="R45" s="222">
        <f t="shared" si="11"/>
        <v>39246.74399999999</v>
      </c>
      <c r="S45" s="225">
        <f t="shared" si="12"/>
        <v>0.10101579746600732</v>
      </c>
      <c r="T45" s="224">
        <f>SUM(T46:T52)</f>
        <v>19156.024999999998</v>
      </c>
      <c r="U45" s="223">
        <f>SUM(U46:U52)</f>
        <v>13617.520000000004</v>
      </c>
      <c r="V45" s="222">
        <f>SUM(V46:V52)</f>
        <v>273.63700000000006</v>
      </c>
      <c r="W45" s="223">
        <f>SUM(W46:W52)</f>
        <v>1352.218</v>
      </c>
      <c r="X45" s="222">
        <f t="shared" si="13"/>
        <v>34399.4</v>
      </c>
      <c r="Y45" s="221">
        <f t="shared" si="14"/>
        <v>0.14091362058640522</v>
      </c>
    </row>
    <row r="46" spans="1:25" s="204" customFormat="1" ht="19.5" customHeight="1">
      <c r="A46" s="219" t="s">
        <v>378</v>
      </c>
      <c r="B46" s="217">
        <v>2093.5170000000003</v>
      </c>
      <c r="C46" s="214">
        <v>1471.3319999999999</v>
      </c>
      <c r="D46" s="213">
        <v>68.437</v>
      </c>
      <c r="E46" s="214">
        <v>156.233</v>
      </c>
      <c r="F46" s="213">
        <f t="shared" si="8"/>
        <v>3789.5190000000002</v>
      </c>
      <c r="G46" s="216">
        <f t="shared" si="9"/>
        <v>0.08284401611347933</v>
      </c>
      <c r="H46" s="217">
        <v>1394.324</v>
      </c>
      <c r="I46" s="214">
        <v>1371.0009999999997</v>
      </c>
      <c r="J46" s="213">
        <v>69.664</v>
      </c>
      <c r="K46" s="214">
        <v>114.12700000000001</v>
      </c>
      <c r="L46" s="213">
        <f t="shared" si="10"/>
        <v>2949.116</v>
      </c>
      <c r="M46" s="218">
        <f t="shared" si="16"/>
        <v>0.28496776661209666</v>
      </c>
      <c r="N46" s="217">
        <v>13871.573999999997</v>
      </c>
      <c r="O46" s="214">
        <v>11389.047999999995</v>
      </c>
      <c r="P46" s="213">
        <v>602.0349999999999</v>
      </c>
      <c r="Q46" s="214">
        <v>818.2</v>
      </c>
      <c r="R46" s="213">
        <f t="shared" si="11"/>
        <v>26680.856999999993</v>
      </c>
      <c r="S46" s="216">
        <f t="shared" si="12"/>
        <v>0.06867290817631913</v>
      </c>
      <c r="T46" s="215">
        <v>10358.26</v>
      </c>
      <c r="U46" s="214">
        <v>7994.564000000005</v>
      </c>
      <c r="V46" s="213">
        <v>261.162</v>
      </c>
      <c r="W46" s="214">
        <v>1208.716</v>
      </c>
      <c r="X46" s="213">
        <f t="shared" si="13"/>
        <v>19822.702000000005</v>
      </c>
      <c r="Y46" s="212">
        <f t="shared" si="14"/>
        <v>0.34597478184356434</v>
      </c>
    </row>
    <row r="47" spans="1:25" s="204" customFormat="1" ht="19.5" customHeight="1">
      <c r="A47" s="219" t="s">
        <v>379</v>
      </c>
      <c r="B47" s="217">
        <v>718.047</v>
      </c>
      <c r="C47" s="214">
        <v>496.01800000000003</v>
      </c>
      <c r="D47" s="213">
        <v>0</v>
      </c>
      <c r="E47" s="214">
        <v>0</v>
      </c>
      <c r="F47" s="213">
        <f t="shared" si="8"/>
        <v>1214.065</v>
      </c>
      <c r="G47" s="216">
        <f t="shared" si="9"/>
        <v>0.02654110466864298</v>
      </c>
      <c r="H47" s="217">
        <v>850.174</v>
      </c>
      <c r="I47" s="214">
        <v>593.918</v>
      </c>
      <c r="J47" s="213"/>
      <c r="K47" s="214"/>
      <c r="L47" s="213">
        <f t="shared" si="10"/>
        <v>1444.092</v>
      </c>
      <c r="M47" s="218">
        <f t="shared" si="16"/>
        <v>-0.15928832789046687</v>
      </c>
      <c r="N47" s="217">
        <v>5881.603999999999</v>
      </c>
      <c r="O47" s="214">
        <v>3945.1510000000003</v>
      </c>
      <c r="P47" s="213">
        <v>0.45</v>
      </c>
      <c r="Q47" s="214">
        <v>0.45</v>
      </c>
      <c r="R47" s="213">
        <f t="shared" si="11"/>
        <v>9827.655</v>
      </c>
      <c r="S47" s="216">
        <f t="shared" si="12"/>
        <v>0.025295051407214685</v>
      </c>
      <c r="T47" s="215">
        <v>7057.980999999999</v>
      </c>
      <c r="U47" s="214">
        <v>4887.5650000000005</v>
      </c>
      <c r="V47" s="213">
        <v>1.896</v>
      </c>
      <c r="W47" s="214">
        <v>0</v>
      </c>
      <c r="X47" s="213">
        <f t="shared" si="13"/>
        <v>11947.442</v>
      </c>
      <c r="Y47" s="212">
        <f t="shared" si="14"/>
        <v>-0.17742601303274785</v>
      </c>
    </row>
    <row r="48" spans="1:25" s="204" customFormat="1" ht="19.5" customHeight="1">
      <c r="A48" s="219" t="s">
        <v>382</v>
      </c>
      <c r="B48" s="217">
        <v>99.16700000000002</v>
      </c>
      <c r="C48" s="214">
        <v>39.992</v>
      </c>
      <c r="D48" s="213">
        <v>0.224</v>
      </c>
      <c r="E48" s="214">
        <v>0.221</v>
      </c>
      <c r="F48" s="213">
        <f>SUM(B48:E48)</f>
        <v>139.604</v>
      </c>
      <c r="G48" s="216">
        <f>F48/$F$9</f>
        <v>0.003051932455149629</v>
      </c>
      <c r="H48" s="217">
        <v>82.884</v>
      </c>
      <c r="I48" s="214">
        <v>42.518</v>
      </c>
      <c r="J48" s="213">
        <v>0.388</v>
      </c>
      <c r="K48" s="214">
        <v>0.463</v>
      </c>
      <c r="L48" s="213">
        <f>SUM(H48:K48)</f>
        <v>126.253</v>
      </c>
      <c r="M48" s="218">
        <f t="shared" si="16"/>
        <v>0.1057479822261651</v>
      </c>
      <c r="N48" s="217">
        <v>804.1859999999999</v>
      </c>
      <c r="O48" s="214">
        <v>316.112</v>
      </c>
      <c r="P48" s="213">
        <v>0.224</v>
      </c>
      <c r="Q48" s="214">
        <v>32.337999999999994</v>
      </c>
      <c r="R48" s="213">
        <f>SUM(N48:Q48)</f>
        <v>1152.86</v>
      </c>
      <c r="S48" s="216">
        <f>R48/$R$9</f>
        <v>0.0029673053200709137</v>
      </c>
      <c r="T48" s="215">
        <v>694.7540000000001</v>
      </c>
      <c r="U48" s="214">
        <v>318.774</v>
      </c>
      <c r="V48" s="213">
        <v>1.249</v>
      </c>
      <c r="W48" s="214">
        <v>1.4120000000000001</v>
      </c>
      <c r="X48" s="213">
        <f>SUM(T48:W48)</f>
        <v>1016.1890000000002</v>
      </c>
      <c r="Y48" s="212">
        <f>IF(ISERROR(R48/X48-1),"         /0",IF(R48/X48&gt;5,"  *  ",(R48/X48-1)))</f>
        <v>0.13449368178557308</v>
      </c>
    </row>
    <row r="49" spans="1:25" s="204" customFormat="1" ht="19.5" customHeight="1">
      <c r="A49" s="219" t="s">
        <v>381</v>
      </c>
      <c r="B49" s="217">
        <v>53.419</v>
      </c>
      <c r="C49" s="214">
        <v>19.869</v>
      </c>
      <c r="D49" s="213">
        <v>0</v>
      </c>
      <c r="E49" s="214">
        <v>0</v>
      </c>
      <c r="F49" s="213">
        <f>SUM(B49:E49)</f>
        <v>73.288</v>
      </c>
      <c r="G49" s="216">
        <f>F49/$F$9</f>
        <v>0.0016021749074024098</v>
      </c>
      <c r="H49" s="217">
        <v>45.208</v>
      </c>
      <c r="I49" s="214">
        <v>48.536</v>
      </c>
      <c r="J49" s="213">
        <v>0.11</v>
      </c>
      <c r="K49" s="214"/>
      <c r="L49" s="213">
        <f>SUM(H49:K49)</f>
        <v>93.854</v>
      </c>
      <c r="M49" s="218">
        <f>IF(ISERROR(F49/L49-1),"         /0",(F49/L49-1))</f>
        <v>-0.2191275811366591</v>
      </c>
      <c r="N49" s="217">
        <v>446.534</v>
      </c>
      <c r="O49" s="214">
        <v>224.145</v>
      </c>
      <c r="P49" s="213">
        <v>0.3</v>
      </c>
      <c r="Q49" s="214">
        <v>0.3</v>
      </c>
      <c r="R49" s="213">
        <f>SUM(N49:Q49)</f>
        <v>671.2789999999999</v>
      </c>
      <c r="S49" s="216">
        <f>R49/$R$9</f>
        <v>0.0017277811251599352</v>
      </c>
      <c r="T49" s="215">
        <v>368.351</v>
      </c>
      <c r="U49" s="214">
        <v>310.617</v>
      </c>
      <c r="V49" s="213">
        <v>2.9029999999999996</v>
      </c>
      <c r="W49" s="214">
        <v>4.268</v>
      </c>
      <c r="X49" s="213">
        <f>SUM(T49:W49)</f>
        <v>686.1390000000001</v>
      </c>
      <c r="Y49" s="212">
        <f>IF(ISERROR(R49/X49-1),"         /0",IF(R49/X49&gt;5,"  *  ",(R49/X49-1)))</f>
        <v>-0.02165741926927378</v>
      </c>
    </row>
    <row r="50" spans="1:25" s="204" customFormat="1" ht="19.5" customHeight="1">
      <c r="A50" s="219" t="s">
        <v>380</v>
      </c>
      <c r="B50" s="217">
        <v>59.645</v>
      </c>
      <c r="C50" s="214">
        <v>4.766</v>
      </c>
      <c r="D50" s="213">
        <v>0</v>
      </c>
      <c r="E50" s="214">
        <v>0</v>
      </c>
      <c r="F50" s="213">
        <f>SUM(B50:E50)</f>
        <v>64.411</v>
      </c>
      <c r="G50" s="216">
        <f>F50/$F$9</f>
        <v>0.0014081116684954785</v>
      </c>
      <c r="H50" s="217">
        <v>36.60300000000001</v>
      </c>
      <c r="I50" s="214">
        <v>4.396</v>
      </c>
      <c r="J50" s="213">
        <v>0</v>
      </c>
      <c r="K50" s="214">
        <v>0</v>
      </c>
      <c r="L50" s="213">
        <f>SUM(H50:K50)</f>
        <v>40.99900000000001</v>
      </c>
      <c r="M50" s="218">
        <f>IF(ISERROR(F50/L50-1),"         /0",(F50/L50-1))</f>
        <v>0.5710383180077561</v>
      </c>
      <c r="N50" s="217">
        <v>388.13599999999997</v>
      </c>
      <c r="O50" s="214">
        <v>43.234</v>
      </c>
      <c r="P50" s="213">
        <v>0.25</v>
      </c>
      <c r="Q50" s="214">
        <v>0.4</v>
      </c>
      <c r="R50" s="213">
        <f>SUM(N50:Q50)</f>
        <v>432.0199999999999</v>
      </c>
      <c r="S50" s="216">
        <f>R50/$R$9</f>
        <v>0.0011119609010435232</v>
      </c>
      <c r="T50" s="215">
        <v>312.74199999999996</v>
      </c>
      <c r="U50" s="214">
        <v>79.85</v>
      </c>
      <c r="V50" s="213">
        <v>0</v>
      </c>
      <c r="W50" s="214">
        <v>0.16</v>
      </c>
      <c r="X50" s="213">
        <f>SUM(T50:W50)</f>
        <v>392.752</v>
      </c>
      <c r="Y50" s="212">
        <f>IF(ISERROR(R50/X50-1),"         /0",IF(R50/X50&gt;5,"  *  ",(R50/X50-1)))</f>
        <v>0.09998166782091467</v>
      </c>
    </row>
    <row r="51" spans="1:25" s="204" customFormat="1" ht="19.5" customHeight="1">
      <c r="A51" s="219" t="s">
        <v>383</v>
      </c>
      <c r="B51" s="217">
        <v>29.964</v>
      </c>
      <c r="C51" s="214">
        <v>8.495</v>
      </c>
      <c r="D51" s="213">
        <v>0</v>
      </c>
      <c r="E51" s="214">
        <v>0</v>
      </c>
      <c r="F51" s="213">
        <f>SUM(B51:E51)</f>
        <v>38.458999999999996</v>
      </c>
      <c r="G51" s="216">
        <f>F51/$F$9</f>
        <v>0.0008407658110985328</v>
      </c>
      <c r="H51" s="217">
        <v>14.964</v>
      </c>
      <c r="I51" s="214">
        <v>4.046</v>
      </c>
      <c r="J51" s="213"/>
      <c r="K51" s="214"/>
      <c r="L51" s="213">
        <f>SUM(H51:K51)</f>
        <v>19.01</v>
      </c>
      <c r="M51" s="218">
        <f>IF(ISERROR(F51/L51-1),"         /0",(F51/L51-1))</f>
        <v>1.0230931088900577</v>
      </c>
      <c r="N51" s="217">
        <v>233.108</v>
      </c>
      <c r="O51" s="214">
        <v>66.872</v>
      </c>
      <c r="P51" s="213">
        <v>0</v>
      </c>
      <c r="Q51" s="214">
        <v>0.025</v>
      </c>
      <c r="R51" s="213">
        <f>SUM(N51:Q51)</f>
        <v>300.005</v>
      </c>
      <c r="S51" s="216">
        <f>R51/$R$9</f>
        <v>0.000772172191374386</v>
      </c>
      <c r="T51" s="215">
        <v>104.68099999999998</v>
      </c>
      <c r="U51" s="214">
        <v>25.06</v>
      </c>
      <c r="V51" s="213"/>
      <c r="W51" s="214">
        <v>37.544</v>
      </c>
      <c r="X51" s="213">
        <f>SUM(T51:W51)</f>
        <v>167.28499999999997</v>
      </c>
      <c r="Y51" s="212">
        <f>IF(ISERROR(R51/X51-1),"         /0",IF(R51/X51&gt;5,"  *  ",(R51/X51-1)))</f>
        <v>0.7933765729144875</v>
      </c>
    </row>
    <row r="52" spans="1:25" s="204" customFormat="1" ht="19.5" customHeight="1" thickBot="1">
      <c r="A52" s="219" t="s">
        <v>56</v>
      </c>
      <c r="B52" s="217">
        <v>6.504</v>
      </c>
      <c r="C52" s="214">
        <v>0</v>
      </c>
      <c r="D52" s="213">
        <v>0.1</v>
      </c>
      <c r="E52" s="214">
        <v>0</v>
      </c>
      <c r="F52" s="213">
        <f t="shared" si="8"/>
        <v>6.603999999999999</v>
      </c>
      <c r="G52" s="216">
        <f t="shared" si="9"/>
        <v>0.00014437238140603526</v>
      </c>
      <c r="H52" s="217">
        <v>3.525</v>
      </c>
      <c r="I52" s="214">
        <v>0</v>
      </c>
      <c r="J52" s="213">
        <v>0.397</v>
      </c>
      <c r="K52" s="214">
        <v>0.085</v>
      </c>
      <c r="L52" s="213">
        <f t="shared" si="10"/>
        <v>4.007</v>
      </c>
      <c r="M52" s="218">
        <f t="shared" si="16"/>
        <v>0.6481157973546294</v>
      </c>
      <c r="N52" s="217">
        <v>82.288</v>
      </c>
      <c r="O52" s="214">
        <v>35.633</v>
      </c>
      <c r="P52" s="213">
        <v>1.724</v>
      </c>
      <c r="Q52" s="214">
        <v>62.422999999999995</v>
      </c>
      <c r="R52" s="213">
        <f t="shared" si="11"/>
        <v>182.06799999999998</v>
      </c>
      <c r="S52" s="216">
        <f t="shared" si="12"/>
        <v>0.00046861834482475855</v>
      </c>
      <c r="T52" s="215">
        <v>259.25600000000003</v>
      </c>
      <c r="U52" s="214">
        <v>1.09</v>
      </c>
      <c r="V52" s="213">
        <v>6.4270000000000005</v>
      </c>
      <c r="W52" s="214">
        <v>100.118</v>
      </c>
      <c r="X52" s="213">
        <f t="shared" si="13"/>
        <v>366.891</v>
      </c>
      <c r="Y52" s="212">
        <f t="shared" si="14"/>
        <v>-0.5037545210975467</v>
      </c>
    </row>
    <row r="53" spans="1:25" s="220" customFormat="1" ht="19.5" customHeight="1">
      <c r="A53" s="227" t="s">
        <v>57</v>
      </c>
      <c r="B53" s="224">
        <f>SUM(B54:B56)</f>
        <v>436.11699999999996</v>
      </c>
      <c r="C53" s="223">
        <f>SUM(C54:C56)</f>
        <v>60.795</v>
      </c>
      <c r="D53" s="222">
        <f>SUM(D54:D56)</f>
        <v>0.8200000000000001</v>
      </c>
      <c r="E53" s="223">
        <f>SUM(E54:E56)</f>
        <v>0.307</v>
      </c>
      <c r="F53" s="222">
        <f t="shared" si="8"/>
        <v>498.039</v>
      </c>
      <c r="G53" s="225">
        <f t="shared" si="9"/>
        <v>0.010887806853888614</v>
      </c>
      <c r="H53" s="224">
        <f>SUM(H54:H56)</f>
        <v>416.461</v>
      </c>
      <c r="I53" s="223">
        <f>SUM(I54:I56)</f>
        <v>208.71699999999998</v>
      </c>
      <c r="J53" s="222">
        <f>SUM(J54:J56)</f>
        <v>0.1</v>
      </c>
      <c r="K53" s="223">
        <f>SUM(K54:K56)</f>
        <v>33.452000000000005</v>
      </c>
      <c r="L53" s="222">
        <f t="shared" si="10"/>
        <v>658.73</v>
      </c>
      <c r="M53" s="226">
        <f t="shared" si="16"/>
        <v>-0.24394061299773806</v>
      </c>
      <c r="N53" s="224">
        <f>SUM(N54:N56)</f>
        <v>2260.54</v>
      </c>
      <c r="O53" s="223">
        <f>SUM(O54:O56)</f>
        <v>496.095</v>
      </c>
      <c r="P53" s="222">
        <f>SUM(P54:P56)</f>
        <v>88.422</v>
      </c>
      <c r="Q53" s="223">
        <f>SUM(Q54:Q56)</f>
        <v>138.134</v>
      </c>
      <c r="R53" s="222">
        <f t="shared" si="11"/>
        <v>2983.1910000000003</v>
      </c>
      <c r="S53" s="225">
        <f t="shared" si="12"/>
        <v>0.007678329133708925</v>
      </c>
      <c r="T53" s="224">
        <f>SUM(T54:T56)</f>
        <v>3393.212</v>
      </c>
      <c r="U53" s="223">
        <f>SUM(U54:U56)</f>
        <v>1443.833</v>
      </c>
      <c r="V53" s="222">
        <f>SUM(V54:V56)</f>
        <v>1.1829999999999998</v>
      </c>
      <c r="W53" s="223">
        <f>SUM(W54:W56)</f>
        <v>490.691</v>
      </c>
      <c r="X53" s="222">
        <f t="shared" si="13"/>
        <v>5328.919</v>
      </c>
      <c r="Y53" s="221">
        <f t="shared" si="14"/>
        <v>-0.4401883383853272</v>
      </c>
    </row>
    <row r="54" spans="1:25" ht="19.5" customHeight="1">
      <c r="A54" s="219" t="s">
        <v>386</v>
      </c>
      <c r="B54" s="217">
        <v>422.22799999999995</v>
      </c>
      <c r="C54" s="214">
        <v>17.024</v>
      </c>
      <c r="D54" s="213">
        <v>0.2</v>
      </c>
      <c r="E54" s="214">
        <v>0</v>
      </c>
      <c r="F54" s="213">
        <f t="shared" si="8"/>
        <v>439.45199999999994</v>
      </c>
      <c r="G54" s="216">
        <f t="shared" si="9"/>
        <v>0.009607015710727591</v>
      </c>
      <c r="H54" s="217">
        <v>278.874</v>
      </c>
      <c r="I54" s="214">
        <v>36.575</v>
      </c>
      <c r="J54" s="213">
        <v>0.1</v>
      </c>
      <c r="K54" s="214">
        <v>33.392</v>
      </c>
      <c r="L54" s="213">
        <f t="shared" si="10"/>
        <v>348.94100000000003</v>
      </c>
      <c r="M54" s="218">
        <f t="shared" si="16"/>
        <v>0.2593876901825807</v>
      </c>
      <c r="N54" s="217">
        <v>1758.5980000000002</v>
      </c>
      <c r="O54" s="214">
        <v>96.13499999999998</v>
      </c>
      <c r="P54" s="213">
        <v>1.3499999999999999</v>
      </c>
      <c r="Q54" s="214">
        <v>1.2000000000000002</v>
      </c>
      <c r="R54" s="213">
        <f t="shared" si="11"/>
        <v>1857.2830000000001</v>
      </c>
      <c r="S54" s="216">
        <f t="shared" si="12"/>
        <v>0.004780394607131194</v>
      </c>
      <c r="T54" s="215">
        <v>2606.9039999999995</v>
      </c>
      <c r="U54" s="214">
        <v>452.6240000000001</v>
      </c>
      <c r="V54" s="213">
        <v>0.59</v>
      </c>
      <c r="W54" s="214">
        <v>33.462</v>
      </c>
      <c r="X54" s="213">
        <f t="shared" si="13"/>
        <v>3093.58</v>
      </c>
      <c r="Y54" s="212">
        <f t="shared" si="14"/>
        <v>-0.39963311115277445</v>
      </c>
    </row>
    <row r="55" spans="1:25" ht="19.5" customHeight="1">
      <c r="A55" s="219" t="s">
        <v>387</v>
      </c>
      <c r="B55" s="217">
        <v>13.318000000000001</v>
      </c>
      <c r="C55" s="214">
        <v>43.771</v>
      </c>
      <c r="D55" s="213">
        <v>0.62</v>
      </c>
      <c r="E55" s="214">
        <v>0.227</v>
      </c>
      <c r="F55" s="213">
        <f t="shared" si="8"/>
        <v>57.93599999999999</v>
      </c>
      <c r="G55" s="216">
        <f t="shared" si="9"/>
        <v>0.0012665594017474348</v>
      </c>
      <c r="H55" s="217">
        <v>53.756</v>
      </c>
      <c r="I55" s="214">
        <v>86.37199999999999</v>
      </c>
      <c r="J55" s="213">
        <v>0</v>
      </c>
      <c r="K55" s="214">
        <v>0</v>
      </c>
      <c r="L55" s="213">
        <f t="shared" si="10"/>
        <v>140.128</v>
      </c>
      <c r="M55" s="218">
        <f t="shared" si="16"/>
        <v>-0.5865494405115323</v>
      </c>
      <c r="N55" s="217">
        <v>258.427</v>
      </c>
      <c r="O55" s="214">
        <v>212.472</v>
      </c>
      <c r="P55" s="213">
        <v>1.7779999999999998</v>
      </c>
      <c r="Q55" s="214">
        <v>1.0190000000000001</v>
      </c>
      <c r="R55" s="213">
        <f t="shared" si="11"/>
        <v>473.696</v>
      </c>
      <c r="S55" s="216">
        <f t="shared" si="12"/>
        <v>0.0012192292740630362</v>
      </c>
      <c r="T55" s="215">
        <v>294.519</v>
      </c>
      <c r="U55" s="214">
        <v>523.973</v>
      </c>
      <c r="V55" s="213">
        <v>0.593</v>
      </c>
      <c r="W55" s="214">
        <v>0</v>
      </c>
      <c r="X55" s="213">
        <f t="shared" si="13"/>
        <v>819.0849999999999</v>
      </c>
      <c r="Y55" s="212">
        <f t="shared" si="14"/>
        <v>-0.421676626967897</v>
      </c>
    </row>
    <row r="56" spans="1:25" ht="19.5" customHeight="1" thickBot="1">
      <c r="A56" s="219" t="s">
        <v>56</v>
      </c>
      <c r="B56" s="217">
        <v>0.571</v>
      </c>
      <c r="C56" s="214">
        <v>0</v>
      </c>
      <c r="D56" s="213">
        <v>0</v>
      </c>
      <c r="E56" s="214">
        <v>0.08</v>
      </c>
      <c r="F56" s="213">
        <f t="shared" si="8"/>
        <v>0.6509999999999999</v>
      </c>
      <c r="G56" s="216">
        <f t="shared" si="9"/>
        <v>1.4231741413587062E-05</v>
      </c>
      <c r="H56" s="217">
        <v>83.83099999999999</v>
      </c>
      <c r="I56" s="214">
        <v>85.77000000000001</v>
      </c>
      <c r="J56" s="213"/>
      <c r="K56" s="214">
        <v>0.06</v>
      </c>
      <c r="L56" s="213">
        <f t="shared" si="10"/>
        <v>169.661</v>
      </c>
      <c r="M56" s="218">
        <f t="shared" si="16"/>
        <v>-0.9961629366796141</v>
      </c>
      <c r="N56" s="217">
        <v>243.51500000000001</v>
      </c>
      <c r="O56" s="214">
        <v>187.48800000000003</v>
      </c>
      <c r="P56" s="213">
        <v>85.294</v>
      </c>
      <c r="Q56" s="214">
        <v>135.915</v>
      </c>
      <c r="R56" s="213">
        <f t="shared" si="11"/>
        <v>652.212</v>
      </c>
      <c r="S56" s="216">
        <f t="shared" si="12"/>
        <v>0.0016787052525146949</v>
      </c>
      <c r="T56" s="215">
        <v>491.78900000000004</v>
      </c>
      <c r="U56" s="214">
        <v>467.236</v>
      </c>
      <c r="V56" s="213"/>
      <c r="W56" s="214">
        <v>457.229</v>
      </c>
      <c r="X56" s="213">
        <f t="shared" si="13"/>
        <v>1416.2540000000001</v>
      </c>
      <c r="Y56" s="212">
        <f t="shared" si="14"/>
        <v>-0.5394809123222247</v>
      </c>
    </row>
    <row r="57" spans="1:25" s="204" customFormat="1" ht="19.5" customHeight="1" thickBot="1">
      <c r="A57" s="211" t="s">
        <v>56</v>
      </c>
      <c r="B57" s="208">
        <v>47.879999999999995</v>
      </c>
      <c r="C57" s="207">
        <v>0.401</v>
      </c>
      <c r="D57" s="206">
        <v>0.52</v>
      </c>
      <c r="E57" s="207">
        <v>0.09</v>
      </c>
      <c r="F57" s="206">
        <f t="shared" si="8"/>
        <v>48.891000000000005</v>
      </c>
      <c r="G57" s="209">
        <f t="shared" si="9"/>
        <v>0.0010688234553789327</v>
      </c>
      <c r="H57" s="208">
        <v>105.793</v>
      </c>
      <c r="I57" s="207">
        <v>23.625</v>
      </c>
      <c r="J57" s="206">
        <v>0.06</v>
      </c>
      <c r="K57" s="207">
        <v>0.06</v>
      </c>
      <c r="L57" s="206">
        <f t="shared" si="10"/>
        <v>129.538</v>
      </c>
      <c r="M57" s="210">
        <f t="shared" si="16"/>
        <v>-0.6225740709289938</v>
      </c>
      <c r="N57" s="208">
        <v>725.762</v>
      </c>
      <c r="O57" s="207">
        <v>30.582</v>
      </c>
      <c r="P57" s="206">
        <v>0.77</v>
      </c>
      <c r="Q57" s="207">
        <v>0.29</v>
      </c>
      <c r="R57" s="206">
        <f t="shared" si="11"/>
        <v>757.4039999999999</v>
      </c>
      <c r="S57" s="209">
        <f t="shared" si="12"/>
        <v>0.001949455197199131</v>
      </c>
      <c r="T57" s="208">
        <v>676.875</v>
      </c>
      <c r="U57" s="207">
        <v>85.96099999999998</v>
      </c>
      <c r="V57" s="206">
        <v>0.79</v>
      </c>
      <c r="W57" s="207">
        <v>65.97900000000001</v>
      </c>
      <c r="X57" s="206">
        <f t="shared" si="13"/>
        <v>829.605</v>
      </c>
      <c r="Y57" s="205">
        <f t="shared" si="14"/>
        <v>-0.08703057479161791</v>
      </c>
    </row>
    <row r="58" ht="15" thickTop="1">
      <c r="A58" s="116" t="s">
        <v>43</v>
      </c>
    </row>
    <row r="59" ht="14.25">
      <c r="A59" s="116" t="s">
        <v>55</v>
      </c>
    </row>
    <row r="60" ht="14.25">
      <c r="A60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101" operator="lessThan" stopIfTrue="1">
      <formula>0</formula>
    </cfRule>
  </conditionalFormatting>
  <conditionalFormatting sqref="Y9:Y57 M9:M57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T46" sqref="T46:W46"/>
    </sheetView>
  </sheetViews>
  <sheetFormatPr defaultColWidth="8.00390625" defaultRowHeight="15"/>
  <cols>
    <col min="1" max="1" width="20.28125" style="123" customWidth="1"/>
    <col min="2" max="2" width="8.574218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42187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9.421875" style="123" customWidth="1"/>
    <col min="14" max="14" width="9.7109375" style="123" customWidth="1"/>
    <col min="15" max="15" width="10.8515625" style="123" customWidth="1"/>
    <col min="16" max="16" width="9.57421875" style="123" customWidth="1"/>
    <col min="17" max="17" width="10.140625" style="123" customWidth="1"/>
    <col min="18" max="18" width="10.57421875" style="123" customWidth="1"/>
    <col min="19" max="19" width="11.00390625" style="123" customWidth="1"/>
    <col min="20" max="20" width="10.421875" style="123" customWidth="1"/>
    <col min="21" max="23" width="10.28125" style="123" customWidth="1"/>
    <col min="24" max="24" width="10.42187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652" t="s">
        <v>72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4"/>
    </row>
    <row r="4" spans="1:25" ht="21" customHeight="1" thickBot="1">
      <c r="A4" s="661" t="s">
        <v>45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254" customFormat="1" ht="18" customHeight="1" thickBot="1" thickTop="1">
      <c r="A5" s="595" t="s">
        <v>71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3" customFormat="1" ht="26.25" customHeight="1" thickBot="1">
      <c r="A6" s="596"/>
      <c r="B6" s="637" t="s">
        <v>157</v>
      </c>
      <c r="C6" s="638"/>
      <c r="D6" s="638"/>
      <c r="E6" s="638"/>
      <c r="F6" s="638"/>
      <c r="G6" s="642" t="s">
        <v>34</v>
      </c>
      <c r="H6" s="637" t="s">
        <v>158</v>
      </c>
      <c r="I6" s="638"/>
      <c r="J6" s="638"/>
      <c r="K6" s="638"/>
      <c r="L6" s="638"/>
      <c r="M6" s="639" t="s">
        <v>33</v>
      </c>
      <c r="N6" s="637" t="s">
        <v>159</v>
      </c>
      <c r="O6" s="638"/>
      <c r="P6" s="638"/>
      <c r="Q6" s="638"/>
      <c r="R6" s="638"/>
      <c r="S6" s="642" t="s">
        <v>34</v>
      </c>
      <c r="T6" s="637" t="s">
        <v>160</v>
      </c>
      <c r="U6" s="638"/>
      <c r="V6" s="638"/>
      <c r="W6" s="638"/>
      <c r="X6" s="638"/>
      <c r="Y6" s="655" t="s">
        <v>33</v>
      </c>
    </row>
    <row r="7" spans="1:25" s="163" customFormat="1" ht="26.25" customHeight="1">
      <c r="A7" s="597"/>
      <c r="B7" s="608" t="s">
        <v>22</v>
      </c>
      <c r="C7" s="600"/>
      <c r="D7" s="599" t="s">
        <v>21</v>
      </c>
      <c r="E7" s="600"/>
      <c r="F7" s="668" t="s">
        <v>17</v>
      </c>
      <c r="G7" s="643"/>
      <c r="H7" s="608" t="s">
        <v>22</v>
      </c>
      <c r="I7" s="600"/>
      <c r="J7" s="599" t="s">
        <v>21</v>
      </c>
      <c r="K7" s="600"/>
      <c r="L7" s="668" t="s">
        <v>17</v>
      </c>
      <c r="M7" s="640"/>
      <c r="N7" s="608" t="s">
        <v>22</v>
      </c>
      <c r="O7" s="600"/>
      <c r="P7" s="599" t="s">
        <v>21</v>
      </c>
      <c r="Q7" s="600"/>
      <c r="R7" s="668" t="s">
        <v>17</v>
      </c>
      <c r="S7" s="643"/>
      <c r="T7" s="608" t="s">
        <v>22</v>
      </c>
      <c r="U7" s="600"/>
      <c r="V7" s="599" t="s">
        <v>21</v>
      </c>
      <c r="W7" s="600"/>
      <c r="X7" s="668" t="s">
        <v>17</v>
      </c>
      <c r="Y7" s="656"/>
    </row>
    <row r="8" spans="1:25" s="250" customFormat="1" ht="15.75" customHeight="1" thickBot="1">
      <c r="A8" s="598"/>
      <c r="B8" s="253" t="s">
        <v>31</v>
      </c>
      <c r="C8" s="251" t="s">
        <v>30</v>
      </c>
      <c r="D8" s="252" t="s">
        <v>31</v>
      </c>
      <c r="E8" s="251" t="s">
        <v>30</v>
      </c>
      <c r="F8" s="651"/>
      <c r="G8" s="644"/>
      <c r="H8" s="253" t="s">
        <v>31</v>
      </c>
      <c r="I8" s="251" t="s">
        <v>30</v>
      </c>
      <c r="J8" s="252" t="s">
        <v>31</v>
      </c>
      <c r="K8" s="251" t="s">
        <v>30</v>
      </c>
      <c r="L8" s="651"/>
      <c r="M8" s="641"/>
      <c r="N8" s="253" t="s">
        <v>31</v>
      </c>
      <c r="O8" s="251" t="s">
        <v>30</v>
      </c>
      <c r="P8" s="252" t="s">
        <v>31</v>
      </c>
      <c r="Q8" s="251" t="s">
        <v>30</v>
      </c>
      <c r="R8" s="651"/>
      <c r="S8" s="644"/>
      <c r="T8" s="253" t="s">
        <v>31</v>
      </c>
      <c r="U8" s="251" t="s">
        <v>30</v>
      </c>
      <c r="V8" s="252" t="s">
        <v>31</v>
      </c>
      <c r="W8" s="251" t="s">
        <v>30</v>
      </c>
      <c r="X8" s="651"/>
      <c r="Y8" s="657"/>
    </row>
    <row r="9" spans="1:25" s="152" customFormat="1" ht="18" customHeight="1" thickBot="1" thickTop="1">
      <c r="A9" s="311" t="s">
        <v>24</v>
      </c>
      <c r="B9" s="303">
        <f>B10+B14+B25+B34+B42+B46</f>
        <v>26303.152999999995</v>
      </c>
      <c r="C9" s="302">
        <f>C10+C14+C25+C34+C42+C46</f>
        <v>15953.664</v>
      </c>
      <c r="D9" s="301">
        <f>D10+D14+D25+D34+D42+D46</f>
        <v>2521.797</v>
      </c>
      <c r="E9" s="302">
        <f>E10+E14+E25+E34+E42+E46</f>
        <v>964.207</v>
      </c>
      <c r="F9" s="301">
        <f>SUM(B9:E9)</f>
        <v>45742.820999999996</v>
      </c>
      <c r="G9" s="304">
        <f>F9/$F$9</f>
        <v>1</v>
      </c>
      <c r="H9" s="303">
        <f>H10+H14+H25+H34+H42+H46</f>
        <v>27904.097</v>
      </c>
      <c r="I9" s="302">
        <f>I10+I14+I25+I34+I42+I46</f>
        <v>18698.694000000003</v>
      </c>
      <c r="J9" s="301">
        <f>J10+J14+J25+J34+J42+J46</f>
        <v>2572.1360000000004</v>
      </c>
      <c r="K9" s="302">
        <f>K10+K14+K25+K34+K42+K46</f>
        <v>1004.0489999999998</v>
      </c>
      <c r="L9" s="301">
        <f>SUM(H9:K9)</f>
        <v>50178.976</v>
      </c>
      <c r="M9" s="428">
        <f>IF(ISERROR(F9/L9-1),"         /0",(F9/L9-1))</f>
        <v>-0.08840664664021858</v>
      </c>
      <c r="N9" s="303">
        <f>N10+N14+N25+N34+N42+N46</f>
        <v>221035.57</v>
      </c>
      <c r="O9" s="302">
        <f>O10+O14+O25+O34+O42+O46</f>
        <v>123626.04200000004</v>
      </c>
      <c r="P9" s="301">
        <f>P10+P14+P25+P34+P42+P46</f>
        <v>32104.892999999996</v>
      </c>
      <c r="Q9" s="302">
        <f>Q10+Q14+Q25+Q34+Q42+Q46</f>
        <v>11754.35</v>
      </c>
      <c r="R9" s="301">
        <f>SUM(N9:Q9)</f>
        <v>388520.85500000004</v>
      </c>
      <c r="S9" s="304">
        <f>R9/$R$9</f>
        <v>1</v>
      </c>
      <c r="T9" s="303">
        <f>T10+T14+T25+T34+T42+T46</f>
        <v>216664.85999999996</v>
      </c>
      <c r="U9" s="302">
        <f>U10+U14+U25+U34+U42+U46</f>
        <v>121467.919</v>
      </c>
      <c r="V9" s="301">
        <f>V10+V14+V25+V34+V42+V46</f>
        <v>27964.131000000005</v>
      </c>
      <c r="W9" s="302">
        <f>W10+W14+W25+W34+W42+W46</f>
        <v>13333.066</v>
      </c>
      <c r="X9" s="301">
        <f>SUM(T9:W9)</f>
        <v>379429.97599999997</v>
      </c>
      <c r="Y9" s="300">
        <f>IF(ISERROR(R9/X9-1),"         /0",(R9/X9-1))</f>
        <v>0.02395930626208642</v>
      </c>
    </row>
    <row r="10" spans="1:25" s="267" customFormat="1" ht="19.5" customHeight="1" thickTop="1">
      <c r="A10" s="276" t="s">
        <v>61</v>
      </c>
      <c r="B10" s="273">
        <f>SUM(B11:B13)</f>
        <v>16511.387</v>
      </c>
      <c r="C10" s="272">
        <f>SUM(C11:C13)</f>
        <v>6919.513</v>
      </c>
      <c r="D10" s="271">
        <f>SUM(D11:D13)</f>
        <v>2319.775</v>
      </c>
      <c r="E10" s="270">
        <f>SUM(E11:E13)</f>
        <v>393.588</v>
      </c>
      <c r="F10" s="271">
        <f aca="true" t="shared" si="0" ref="F10:F46">SUM(B10:E10)</f>
        <v>26144.263</v>
      </c>
      <c r="G10" s="274">
        <f aca="true" t="shared" si="1" ref="G10:G46">F10/$F$9</f>
        <v>0.571548986889112</v>
      </c>
      <c r="H10" s="273">
        <f>SUM(H11:H13)</f>
        <v>17521.817000000003</v>
      </c>
      <c r="I10" s="272">
        <f>SUM(I11:I13)</f>
        <v>10070.630000000001</v>
      </c>
      <c r="J10" s="271">
        <f>SUM(J11:J13)</f>
        <v>2169.349</v>
      </c>
      <c r="K10" s="270">
        <f>SUM(K11:K13)</f>
        <v>378.13199999999995</v>
      </c>
      <c r="L10" s="271">
        <f aca="true" t="shared" si="2" ref="L10:L46">SUM(H10:K10)</f>
        <v>30139.928000000004</v>
      </c>
      <c r="M10" s="275">
        <f aca="true" t="shared" si="3" ref="M10:M23">IF(ISERROR(F10/L10-1),"         /0",(F10/L10-1))</f>
        <v>-0.13257048921948333</v>
      </c>
      <c r="N10" s="273">
        <f>SUM(N11:N13)</f>
        <v>146602.612</v>
      </c>
      <c r="O10" s="272">
        <f>SUM(O11:O13)</f>
        <v>57055.72400000004</v>
      </c>
      <c r="P10" s="271">
        <f>SUM(P11:P13)</f>
        <v>29747.519999999997</v>
      </c>
      <c r="Q10" s="270">
        <f>SUM(Q11:Q13)</f>
        <v>7950.216999999999</v>
      </c>
      <c r="R10" s="271">
        <f aca="true" t="shared" si="4" ref="R10:R46">SUM(N10:Q10)</f>
        <v>241356.07300000003</v>
      </c>
      <c r="S10" s="274">
        <f aca="true" t="shared" si="5" ref="S10:S46">R10/$R$9</f>
        <v>0.6212178056696597</v>
      </c>
      <c r="T10" s="273">
        <f>SUM(T11:T13)</f>
        <v>146071.17699999997</v>
      </c>
      <c r="U10" s="272">
        <f>SUM(U11:U13)</f>
        <v>64009.59599999999</v>
      </c>
      <c r="V10" s="271">
        <f>SUM(V11:V13)</f>
        <v>26528.932000000004</v>
      </c>
      <c r="W10" s="270">
        <f>SUM(W11:W13)</f>
        <v>8160.022</v>
      </c>
      <c r="X10" s="271">
        <f aca="true" t="shared" si="6" ref="X10:X43">SUM(T10:W10)</f>
        <v>244769.72699999996</v>
      </c>
      <c r="Y10" s="268">
        <f aca="true" t="shared" si="7" ref="Y10:Y46">IF(ISERROR(R10/X10-1),"         /0",IF(R10/X10&gt;5,"  *  ",(R10/X10-1)))</f>
        <v>-0.013946389702023554</v>
      </c>
    </row>
    <row r="11" spans="1:25" ht="19.5" customHeight="1">
      <c r="A11" s="219" t="s">
        <v>355</v>
      </c>
      <c r="B11" s="217">
        <v>16241.062999999998</v>
      </c>
      <c r="C11" s="214">
        <v>6803.773</v>
      </c>
      <c r="D11" s="213">
        <v>2319.775</v>
      </c>
      <c r="E11" s="265">
        <v>393.588</v>
      </c>
      <c r="F11" s="213">
        <f t="shared" si="0"/>
        <v>25758.199</v>
      </c>
      <c r="G11" s="216">
        <f t="shared" si="1"/>
        <v>0.5631091051424223</v>
      </c>
      <c r="H11" s="217">
        <v>17111.706000000002</v>
      </c>
      <c r="I11" s="214">
        <v>9943.954</v>
      </c>
      <c r="J11" s="213">
        <v>2169.349</v>
      </c>
      <c r="K11" s="265">
        <v>378.13199999999995</v>
      </c>
      <c r="L11" s="213">
        <f t="shared" si="2"/>
        <v>29603.141000000007</v>
      </c>
      <c r="M11" s="218">
        <f t="shared" si="3"/>
        <v>-0.12988290668209856</v>
      </c>
      <c r="N11" s="217">
        <v>144362.052</v>
      </c>
      <c r="O11" s="214">
        <v>56284.58600000003</v>
      </c>
      <c r="P11" s="213">
        <v>29747.519999999997</v>
      </c>
      <c r="Q11" s="265">
        <v>7950.216999999999</v>
      </c>
      <c r="R11" s="213">
        <f t="shared" si="4"/>
        <v>238344.37500000003</v>
      </c>
      <c r="S11" s="216">
        <f t="shared" si="5"/>
        <v>0.6134661033833049</v>
      </c>
      <c r="T11" s="217">
        <v>142758.95699999997</v>
      </c>
      <c r="U11" s="214">
        <v>63070.38599999999</v>
      </c>
      <c r="V11" s="213">
        <v>26528.932000000004</v>
      </c>
      <c r="W11" s="265">
        <v>8160.022</v>
      </c>
      <c r="X11" s="213">
        <f t="shared" si="6"/>
        <v>240518.29699999996</v>
      </c>
      <c r="Y11" s="212">
        <f t="shared" si="7"/>
        <v>-0.009038489075947287</v>
      </c>
    </row>
    <row r="12" spans="1:25" ht="19.5" customHeight="1">
      <c r="A12" s="219" t="s">
        <v>356</v>
      </c>
      <c r="B12" s="217">
        <v>154.566</v>
      </c>
      <c r="C12" s="214">
        <v>115.129</v>
      </c>
      <c r="D12" s="213">
        <v>0</v>
      </c>
      <c r="E12" s="265">
        <v>0</v>
      </c>
      <c r="F12" s="213">
        <f t="shared" si="0"/>
        <v>269.695</v>
      </c>
      <c r="G12" s="216">
        <f t="shared" si="1"/>
        <v>0.005895897850287809</v>
      </c>
      <c r="H12" s="217">
        <v>139.113</v>
      </c>
      <c r="I12" s="214">
        <v>123.807</v>
      </c>
      <c r="J12" s="213"/>
      <c r="K12" s="265"/>
      <c r="L12" s="213">
        <f t="shared" si="2"/>
        <v>262.92</v>
      </c>
      <c r="M12" s="218">
        <f t="shared" si="3"/>
        <v>0.02576829453826246</v>
      </c>
      <c r="N12" s="217">
        <v>1127.9639999999997</v>
      </c>
      <c r="O12" s="214">
        <v>767.463</v>
      </c>
      <c r="P12" s="213"/>
      <c r="Q12" s="265"/>
      <c r="R12" s="213">
        <f t="shared" si="4"/>
        <v>1895.4269999999997</v>
      </c>
      <c r="S12" s="216">
        <f t="shared" si="5"/>
        <v>0.004878572091065741</v>
      </c>
      <c r="T12" s="217">
        <v>1249.0519999999997</v>
      </c>
      <c r="U12" s="214">
        <v>930.756</v>
      </c>
      <c r="V12" s="213"/>
      <c r="W12" s="265"/>
      <c r="X12" s="213">
        <f t="shared" si="6"/>
        <v>2179.8079999999995</v>
      </c>
      <c r="Y12" s="212">
        <f t="shared" si="7"/>
        <v>-0.1304614901862916</v>
      </c>
    </row>
    <row r="13" spans="1:25" ht="19.5" customHeight="1" thickBot="1">
      <c r="A13" s="242" t="s">
        <v>357</v>
      </c>
      <c r="B13" s="239">
        <v>115.758</v>
      </c>
      <c r="C13" s="238">
        <v>0.611</v>
      </c>
      <c r="D13" s="237">
        <v>0</v>
      </c>
      <c r="E13" s="280">
        <v>0</v>
      </c>
      <c r="F13" s="237">
        <f t="shared" si="0"/>
        <v>116.369</v>
      </c>
      <c r="G13" s="240">
        <f t="shared" si="1"/>
        <v>0.002543983896402017</v>
      </c>
      <c r="H13" s="239">
        <v>270.998</v>
      </c>
      <c r="I13" s="238">
        <v>2.869</v>
      </c>
      <c r="J13" s="237"/>
      <c r="K13" s="280"/>
      <c r="L13" s="237">
        <f t="shared" si="2"/>
        <v>273.867</v>
      </c>
      <c r="M13" s="241">
        <f t="shared" si="3"/>
        <v>-0.5750893681969715</v>
      </c>
      <c r="N13" s="239">
        <v>1112.596</v>
      </c>
      <c r="O13" s="238">
        <v>3.675</v>
      </c>
      <c r="P13" s="237"/>
      <c r="Q13" s="280"/>
      <c r="R13" s="237">
        <f t="shared" si="4"/>
        <v>1116.271</v>
      </c>
      <c r="S13" s="240">
        <f t="shared" si="5"/>
        <v>0.0028731301952890013</v>
      </c>
      <c r="T13" s="239">
        <v>2063.168</v>
      </c>
      <c r="U13" s="238">
        <v>8.453999999999999</v>
      </c>
      <c r="V13" s="237">
        <v>0</v>
      </c>
      <c r="W13" s="280">
        <v>0</v>
      </c>
      <c r="X13" s="237">
        <f t="shared" si="6"/>
        <v>2071.6220000000003</v>
      </c>
      <c r="Y13" s="236">
        <f t="shared" si="7"/>
        <v>-0.46116086815065693</v>
      </c>
    </row>
    <row r="14" spans="1:25" s="267" customFormat="1" ht="19.5" customHeight="1">
      <c r="A14" s="276" t="s">
        <v>60</v>
      </c>
      <c r="B14" s="273">
        <f>SUM(B15:B24)</f>
        <v>4024.5969999999998</v>
      </c>
      <c r="C14" s="272">
        <f>SUM(C15:C24)</f>
        <v>4899.168</v>
      </c>
      <c r="D14" s="271">
        <f>SUM(D15:D24)</f>
        <v>131.921</v>
      </c>
      <c r="E14" s="270">
        <f>SUM(E15:E24)</f>
        <v>413.768</v>
      </c>
      <c r="F14" s="271">
        <f t="shared" si="0"/>
        <v>9469.454</v>
      </c>
      <c r="G14" s="274">
        <f t="shared" si="1"/>
        <v>0.20701508549286893</v>
      </c>
      <c r="H14" s="273">
        <f>SUM(H15:H24)</f>
        <v>4362.242</v>
      </c>
      <c r="I14" s="272">
        <f>SUM(I15:I24)</f>
        <v>3966.773</v>
      </c>
      <c r="J14" s="271">
        <f>SUM(J15:J24)</f>
        <v>332.068</v>
      </c>
      <c r="K14" s="270">
        <f>SUM(K15:K24)</f>
        <v>477.72999999999996</v>
      </c>
      <c r="L14" s="271">
        <f t="shared" si="2"/>
        <v>9138.812999999998</v>
      </c>
      <c r="M14" s="275">
        <f t="shared" si="3"/>
        <v>0.03617986274585139</v>
      </c>
      <c r="N14" s="273">
        <f>SUM(N15:N24)</f>
        <v>30753.941000000006</v>
      </c>
      <c r="O14" s="272">
        <f>SUM(O15:O24)</f>
        <v>36109.42300000001</v>
      </c>
      <c r="P14" s="271">
        <f>SUM(P15:P24)</f>
        <v>1052.423</v>
      </c>
      <c r="Q14" s="270">
        <f>SUM(Q15:Q24)</f>
        <v>2745.3940000000002</v>
      </c>
      <c r="R14" s="271">
        <f t="shared" si="4"/>
        <v>70661.18100000001</v>
      </c>
      <c r="S14" s="274">
        <f t="shared" si="5"/>
        <v>0.1818722987212617</v>
      </c>
      <c r="T14" s="273">
        <f>SUM(T15:T24)</f>
        <v>28655.083999999995</v>
      </c>
      <c r="U14" s="272">
        <f>SUM(U15:U24)</f>
        <v>30298.081</v>
      </c>
      <c r="V14" s="271">
        <f>SUM(V15:V24)</f>
        <v>974.736</v>
      </c>
      <c r="W14" s="270">
        <f>SUM(W15:W24)</f>
        <v>3256.103</v>
      </c>
      <c r="X14" s="271">
        <f t="shared" si="6"/>
        <v>63184.00399999999</v>
      </c>
      <c r="Y14" s="268">
        <f t="shared" si="7"/>
        <v>0.11833971458978798</v>
      </c>
    </row>
    <row r="15" spans="1:25" ht="19.5" customHeight="1">
      <c r="A15" s="234" t="s">
        <v>358</v>
      </c>
      <c r="B15" s="231">
        <v>792.4159999999999</v>
      </c>
      <c r="C15" s="229">
        <v>1323.633</v>
      </c>
      <c r="D15" s="230">
        <v>104.667</v>
      </c>
      <c r="E15" s="277">
        <v>0.2</v>
      </c>
      <c r="F15" s="213">
        <f t="shared" si="0"/>
        <v>2220.9159999999997</v>
      </c>
      <c r="G15" s="216">
        <f t="shared" si="1"/>
        <v>0.04855223074239343</v>
      </c>
      <c r="H15" s="217">
        <v>1180.359</v>
      </c>
      <c r="I15" s="229">
        <v>908.2139999999999</v>
      </c>
      <c r="J15" s="230">
        <v>309.698</v>
      </c>
      <c r="K15" s="229">
        <v>47.531000000000006</v>
      </c>
      <c r="L15" s="213">
        <f t="shared" si="2"/>
        <v>2445.8019999999997</v>
      </c>
      <c r="M15" s="233">
        <f t="shared" si="3"/>
        <v>-0.09194775374294406</v>
      </c>
      <c r="N15" s="231">
        <v>6762.721999999999</v>
      </c>
      <c r="O15" s="229">
        <v>10138.069000000001</v>
      </c>
      <c r="P15" s="230">
        <v>458.466</v>
      </c>
      <c r="Q15" s="229">
        <v>34.55</v>
      </c>
      <c r="R15" s="230">
        <f t="shared" si="4"/>
        <v>17393.807</v>
      </c>
      <c r="S15" s="232">
        <f t="shared" si="5"/>
        <v>0.04476930073676482</v>
      </c>
      <c r="T15" s="235">
        <v>7700.535000000001</v>
      </c>
      <c r="U15" s="229">
        <v>7317.038</v>
      </c>
      <c r="V15" s="230">
        <v>600.958</v>
      </c>
      <c r="W15" s="277">
        <v>212.30300000000003</v>
      </c>
      <c r="X15" s="230">
        <f t="shared" si="6"/>
        <v>15830.834</v>
      </c>
      <c r="Y15" s="228">
        <f t="shared" si="7"/>
        <v>0.09872966894858481</v>
      </c>
    </row>
    <row r="16" spans="1:25" ht="19.5" customHeight="1">
      <c r="A16" s="234" t="s">
        <v>361</v>
      </c>
      <c r="B16" s="231">
        <v>669.481</v>
      </c>
      <c r="C16" s="229">
        <v>1087.75</v>
      </c>
      <c r="D16" s="230">
        <v>0</v>
      </c>
      <c r="E16" s="277">
        <v>38.944</v>
      </c>
      <c r="F16" s="230">
        <f t="shared" si="0"/>
        <v>1796.175</v>
      </c>
      <c r="G16" s="232">
        <f t="shared" si="1"/>
        <v>0.03926681740944661</v>
      </c>
      <c r="H16" s="231">
        <v>363.65400000000005</v>
      </c>
      <c r="I16" s="229">
        <v>815.447</v>
      </c>
      <c r="J16" s="230">
        <v>0</v>
      </c>
      <c r="K16" s="229"/>
      <c r="L16" s="230">
        <f t="shared" si="2"/>
        <v>1179.101</v>
      </c>
      <c r="M16" s="233">
        <f t="shared" si="3"/>
        <v>0.5233427840363123</v>
      </c>
      <c r="N16" s="231">
        <v>4753.81</v>
      </c>
      <c r="O16" s="229">
        <v>8826.863000000001</v>
      </c>
      <c r="P16" s="230">
        <v>17.002000000000002</v>
      </c>
      <c r="Q16" s="229">
        <v>73.239</v>
      </c>
      <c r="R16" s="230">
        <f t="shared" si="4"/>
        <v>13670.914000000002</v>
      </c>
      <c r="S16" s="232">
        <f t="shared" si="5"/>
        <v>0.03518707895358668</v>
      </c>
      <c r="T16" s="235">
        <v>1654.1219999999998</v>
      </c>
      <c r="U16" s="229">
        <v>3875.886</v>
      </c>
      <c r="V16" s="230">
        <v>0</v>
      </c>
      <c r="W16" s="229">
        <v>4.8149999999999995</v>
      </c>
      <c r="X16" s="230">
        <f t="shared" si="6"/>
        <v>5534.822999999999</v>
      </c>
      <c r="Y16" s="228">
        <f t="shared" si="7"/>
        <v>1.4699821475772583</v>
      </c>
    </row>
    <row r="17" spans="1:25" ht="19.5" customHeight="1">
      <c r="A17" s="234" t="s">
        <v>360</v>
      </c>
      <c r="B17" s="231">
        <v>529.727</v>
      </c>
      <c r="C17" s="229">
        <v>1144.914</v>
      </c>
      <c r="D17" s="230">
        <v>0.022</v>
      </c>
      <c r="E17" s="277">
        <v>9.435</v>
      </c>
      <c r="F17" s="230">
        <f>SUM(B17:E17)</f>
        <v>1684.098</v>
      </c>
      <c r="G17" s="232">
        <f>F17/$F$9</f>
        <v>0.03681666244414616</v>
      </c>
      <c r="H17" s="231">
        <v>342.548</v>
      </c>
      <c r="I17" s="229">
        <v>837.4250000000001</v>
      </c>
      <c r="J17" s="230">
        <v>0</v>
      </c>
      <c r="K17" s="229">
        <v>54.400000000000006</v>
      </c>
      <c r="L17" s="230">
        <f>SUM(H17:K17)</f>
        <v>1234.373</v>
      </c>
      <c r="M17" s="233">
        <f>IF(ISERROR(F17/L17-1),"         /0",(F17/L17-1))</f>
        <v>0.3643347675297499</v>
      </c>
      <c r="N17" s="231">
        <v>3431.244</v>
      </c>
      <c r="O17" s="229">
        <v>8052.476999999997</v>
      </c>
      <c r="P17" s="230">
        <v>225.221</v>
      </c>
      <c r="Q17" s="229">
        <v>413.8730000000001</v>
      </c>
      <c r="R17" s="230">
        <f>SUM(N17:Q17)</f>
        <v>12122.814999999997</v>
      </c>
      <c r="S17" s="232">
        <f>R17/$R$9</f>
        <v>0.031202482039220252</v>
      </c>
      <c r="T17" s="235">
        <v>2736.682</v>
      </c>
      <c r="U17" s="229">
        <v>7423.089000000002</v>
      </c>
      <c r="V17" s="230">
        <v>122.275</v>
      </c>
      <c r="W17" s="229">
        <v>247.50500000000002</v>
      </c>
      <c r="X17" s="230">
        <f>SUM(T17:W17)</f>
        <v>10529.551</v>
      </c>
      <c r="Y17" s="228">
        <f>IF(ISERROR(R17/X17-1),"         /0",IF(R17/X17&gt;5,"  *  ",(R17/X17-1)))</f>
        <v>0.15131357452943606</v>
      </c>
    </row>
    <row r="18" spans="1:25" ht="19.5" customHeight="1">
      <c r="A18" s="234" t="s">
        <v>359</v>
      </c>
      <c r="B18" s="231">
        <v>848.9770000000001</v>
      </c>
      <c r="C18" s="229">
        <v>680.26</v>
      </c>
      <c r="D18" s="230">
        <v>0</v>
      </c>
      <c r="E18" s="277">
        <v>0</v>
      </c>
      <c r="F18" s="230">
        <f t="shared" si="0"/>
        <v>1529.237</v>
      </c>
      <c r="G18" s="232">
        <f t="shared" si="1"/>
        <v>0.033431191311965654</v>
      </c>
      <c r="H18" s="231">
        <v>980.177</v>
      </c>
      <c r="I18" s="229">
        <v>628.606</v>
      </c>
      <c r="J18" s="230">
        <v>0.06</v>
      </c>
      <c r="K18" s="229">
        <v>0.28</v>
      </c>
      <c r="L18" s="230">
        <f t="shared" si="2"/>
        <v>1609.1229999999998</v>
      </c>
      <c r="M18" s="233">
        <f t="shared" si="3"/>
        <v>-0.049645676557975804</v>
      </c>
      <c r="N18" s="231">
        <v>6877.135000000001</v>
      </c>
      <c r="O18" s="229">
        <v>4630.367000000001</v>
      </c>
      <c r="P18" s="230">
        <v>166.793</v>
      </c>
      <c r="Q18" s="229">
        <v>54.57600000000001</v>
      </c>
      <c r="R18" s="230">
        <f t="shared" si="4"/>
        <v>11728.871000000001</v>
      </c>
      <c r="S18" s="232">
        <f t="shared" si="5"/>
        <v>0.030188523599331624</v>
      </c>
      <c r="T18" s="235">
        <v>6871.592999999998</v>
      </c>
      <c r="U18" s="229">
        <v>4829.879999999998</v>
      </c>
      <c r="V18" s="230">
        <v>0.53</v>
      </c>
      <c r="W18" s="229">
        <v>150.607</v>
      </c>
      <c r="X18" s="230">
        <f t="shared" si="6"/>
        <v>11852.609999999997</v>
      </c>
      <c r="Y18" s="228">
        <f t="shared" si="7"/>
        <v>-0.010439810303384367</v>
      </c>
    </row>
    <row r="19" spans="1:25" ht="19.5" customHeight="1">
      <c r="A19" s="234" t="s">
        <v>363</v>
      </c>
      <c r="B19" s="231">
        <v>483.083</v>
      </c>
      <c r="C19" s="229">
        <v>291.30899999999997</v>
      </c>
      <c r="D19" s="230">
        <v>27.232</v>
      </c>
      <c r="E19" s="277">
        <v>360.032</v>
      </c>
      <c r="F19" s="230">
        <f t="shared" si="0"/>
        <v>1161.656</v>
      </c>
      <c r="G19" s="232">
        <f t="shared" si="1"/>
        <v>0.025395372970110436</v>
      </c>
      <c r="H19" s="231">
        <v>606.667</v>
      </c>
      <c r="I19" s="229">
        <v>468.44899999999996</v>
      </c>
      <c r="J19" s="230">
        <v>22.31</v>
      </c>
      <c r="K19" s="229">
        <v>369.29699999999997</v>
      </c>
      <c r="L19" s="230">
        <f t="shared" si="2"/>
        <v>1466.723</v>
      </c>
      <c r="M19" s="233">
        <f t="shared" si="3"/>
        <v>-0.2079922384799311</v>
      </c>
      <c r="N19" s="231">
        <v>3746.438</v>
      </c>
      <c r="O19" s="229">
        <v>1648.1229999999996</v>
      </c>
      <c r="P19" s="230">
        <v>184.941</v>
      </c>
      <c r="Q19" s="229">
        <v>2048.381</v>
      </c>
      <c r="R19" s="230">
        <f t="shared" si="4"/>
        <v>7627.883</v>
      </c>
      <c r="S19" s="232">
        <f t="shared" si="5"/>
        <v>0.01963313655324886</v>
      </c>
      <c r="T19" s="235">
        <v>4040.1070000000004</v>
      </c>
      <c r="U19" s="229">
        <v>3113.852000000001</v>
      </c>
      <c r="V19" s="230">
        <v>250.53300000000002</v>
      </c>
      <c r="W19" s="229">
        <v>2578.848</v>
      </c>
      <c r="X19" s="230">
        <f t="shared" si="6"/>
        <v>9983.340000000002</v>
      </c>
      <c r="Y19" s="228">
        <f t="shared" si="7"/>
        <v>-0.23593877399747998</v>
      </c>
    </row>
    <row r="20" spans="1:25" ht="19.5" customHeight="1">
      <c r="A20" s="234" t="s">
        <v>366</v>
      </c>
      <c r="B20" s="231">
        <v>478.121</v>
      </c>
      <c r="C20" s="229">
        <v>0</v>
      </c>
      <c r="D20" s="230">
        <v>0</v>
      </c>
      <c r="E20" s="277">
        <v>0</v>
      </c>
      <c r="F20" s="230">
        <f>SUM(B20:E20)</f>
        <v>478.121</v>
      </c>
      <c r="G20" s="232">
        <f>F20/$F$9</f>
        <v>0.010452372406153088</v>
      </c>
      <c r="H20" s="231">
        <v>713.598</v>
      </c>
      <c r="I20" s="229">
        <v>14.052</v>
      </c>
      <c r="J20" s="230"/>
      <c r="K20" s="229"/>
      <c r="L20" s="230">
        <f>SUM(H20:K20)</f>
        <v>727.65</v>
      </c>
      <c r="M20" s="233">
        <f>IF(ISERROR(F20/L20-1),"         /0",(F20/L20-1))</f>
        <v>-0.34292448292448297</v>
      </c>
      <c r="N20" s="231">
        <v>3611.535</v>
      </c>
      <c r="O20" s="229">
        <v>5.1739999999999995</v>
      </c>
      <c r="P20" s="230"/>
      <c r="Q20" s="229">
        <v>53.687</v>
      </c>
      <c r="R20" s="230">
        <f>SUM(N20:Q20)</f>
        <v>3670.3959999999997</v>
      </c>
      <c r="S20" s="232">
        <f>R20/$R$9</f>
        <v>0.009447101623412208</v>
      </c>
      <c r="T20" s="235">
        <v>4182.187</v>
      </c>
      <c r="U20" s="229">
        <v>44.752</v>
      </c>
      <c r="V20" s="230">
        <v>0.32</v>
      </c>
      <c r="W20" s="229">
        <v>0.2</v>
      </c>
      <c r="X20" s="230">
        <f>SUM(T20:W20)</f>
        <v>4227.459</v>
      </c>
      <c r="Y20" s="228">
        <f>IF(ISERROR(R20/X20-1),"         /0",IF(R20/X20&gt;5,"  *  ",(R20/X20-1)))</f>
        <v>-0.1317725375929134</v>
      </c>
    </row>
    <row r="21" spans="1:25" ht="19.5" customHeight="1">
      <c r="A21" s="234" t="s">
        <v>362</v>
      </c>
      <c r="B21" s="231">
        <v>190.868</v>
      </c>
      <c r="C21" s="229">
        <v>177.512</v>
      </c>
      <c r="D21" s="230">
        <v>0</v>
      </c>
      <c r="E21" s="277">
        <v>0</v>
      </c>
      <c r="F21" s="230">
        <f t="shared" si="0"/>
        <v>368.38</v>
      </c>
      <c r="G21" s="232">
        <f t="shared" si="1"/>
        <v>0.008053285563651617</v>
      </c>
      <c r="H21" s="231">
        <v>153.487</v>
      </c>
      <c r="I21" s="229">
        <v>214.14</v>
      </c>
      <c r="J21" s="230">
        <v>0</v>
      </c>
      <c r="K21" s="229"/>
      <c r="L21" s="230">
        <f t="shared" si="2"/>
        <v>367.62699999999995</v>
      </c>
      <c r="M21" s="233">
        <f t="shared" si="3"/>
        <v>0.0020482717537069206</v>
      </c>
      <c r="N21" s="231">
        <v>1202.186</v>
      </c>
      <c r="O21" s="229">
        <v>1533.214</v>
      </c>
      <c r="P21" s="230">
        <v>0</v>
      </c>
      <c r="Q21" s="229">
        <v>0</v>
      </c>
      <c r="R21" s="230">
        <f t="shared" si="4"/>
        <v>2735.3999999999996</v>
      </c>
      <c r="S21" s="232">
        <f t="shared" si="5"/>
        <v>0.007040548698473341</v>
      </c>
      <c r="T21" s="235">
        <v>1215.557</v>
      </c>
      <c r="U21" s="229">
        <v>1766.1129999999998</v>
      </c>
      <c r="V21" s="230">
        <v>0</v>
      </c>
      <c r="W21" s="229">
        <v>14.304</v>
      </c>
      <c r="X21" s="230">
        <f t="shared" si="6"/>
        <v>2995.974</v>
      </c>
      <c r="Y21" s="228">
        <f t="shared" si="7"/>
        <v>-0.08697472007433993</v>
      </c>
    </row>
    <row r="22" spans="1:25" ht="19.5" customHeight="1">
      <c r="A22" s="234" t="s">
        <v>365</v>
      </c>
      <c r="B22" s="231">
        <v>0</v>
      </c>
      <c r="C22" s="229">
        <v>193.367</v>
      </c>
      <c r="D22" s="230">
        <v>0</v>
      </c>
      <c r="E22" s="277">
        <v>0</v>
      </c>
      <c r="F22" s="230">
        <f t="shared" si="0"/>
        <v>193.367</v>
      </c>
      <c r="G22" s="232">
        <f t="shared" si="1"/>
        <v>0.004227264426914117</v>
      </c>
      <c r="H22" s="231">
        <v>0.127</v>
      </c>
      <c r="I22" s="229">
        <v>75.598</v>
      </c>
      <c r="J22" s="230"/>
      <c r="K22" s="229"/>
      <c r="L22" s="230">
        <f t="shared" si="2"/>
        <v>75.725</v>
      </c>
      <c r="M22" s="233">
        <f t="shared" si="3"/>
        <v>1.553542423241994</v>
      </c>
      <c r="N22" s="231">
        <v>122.70200000000001</v>
      </c>
      <c r="O22" s="229">
        <v>1269.9039999999998</v>
      </c>
      <c r="P22" s="230"/>
      <c r="Q22" s="229"/>
      <c r="R22" s="230">
        <f t="shared" si="4"/>
        <v>1392.6059999999998</v>
      </c>
      <c r="S22" s="232">
        <f t="shared" si="5"/>
        <v>0.003584379016153456</v>
      </c>
      <c r="T22" s="235">
        <v>39.00000000000001</v>
      </c>
      <c r="U22" s="229">
        <v>774.3</v>
      </c>
      <c r="V22" s="230"/>
      <c r="W22" s="229">
        <v>24.511</v>
      </c>
      <c r="X22" s="230">
        <f t="shared" si="6"/>
        <v>837.8109999999999</v>
      </c>
      <c r="Y22" s="228">
        <f t="shared" si="7"/>
        <v>0.6621958890489621</v>
      </c>
    </row>
    <row r="23" spans="1:25" ht="18.75" customHeight="1">
      <c r="A23" s="234" t="s">
        <v>364</v>
      </c>
      <c r="B23" s="231">
        <v>31.924</v>
      </c>
      <c r="C23" s="229">
        <v>0.423</v>
      </c>
      <c r="D23" s="230">
        <v>0</v>
      </c>
      <c r="E23" s="229">
        <v>5.157</v>
      </c>
      <c r="F23" s="230">
        <f t="shared" si="0"/>
        <v>37.504000000000005</v>
      </c>
      <c r="G23" s="232">
        <f t="shared" si="1"/>
        <v>0.0008198882180878177</v>
      </c>
      <c r="H23" s="231">
        <v>21.625</v>
      </c>
      <c r="I23" s="229">
        <v>4.842</v>
      </c>
      <c r="J23" s="230"/>
      <c r="K23" s="229">
        <v>6.222</v>
      </c>
      <c r="L23" s="230">
        <f t="shared" si="2"/>
        <v>32.689</v>
      </c>
      <c r="M23" s="233">
        <f t="shared" si="3"/>
        <v>0.14729725595766174</v>
      </c>
      <c r="N23" s="231">
        <v>246.169</v>
      </c>
      <c r="O23" s="229">
        <v>5.232</v>
      </c>
      <c r="P23" s="230">
        <v>0</v>
      </c>
      <c r="Q23" s="229">
        <v>67.088</v>
      </c>
      <c r="R23" s="230">
        <f t="shared" si="4"/>
        <v>318.48900000000003</v>
      </c>
      <c r="S23" s="232">
        <f t="shared" si="5"/>
        <v>0.0008197475010704381</v>
      </c>
      <c r="T23" s="235">
        <v>215.301</v>
      </c>
      <c r="U23" s="229">
        <v>54.046</v>
      </c>
      <c r="V23" s="230">
        <v>0</v>
      </c>
      <c r="W23" s="229">
        <v>23.01</v>
      </c>
      <c r="X23" s="230">
        <f t="shared" si="6"/>
        <v>292.35699999999997</v>
      </c>
      <c r="Y23" s="228">
        <f t="shared" si="7"/>
        <v>0.08938386972092371</v>
      </c>
    </row>
    <row r="24" spans="1:25" ht="19.5" customHeight="1" thickBot="1">
      <c r="A24" s="234" t="s">
        <v>56</v>
      </c>
      <c r="B24" s="231">
        <v>0</v>
      </c>
      <c r="C24" s="229">
        <v>0</v>
      </c>
      <c r="D24" s="230">
        <v>0</v>
      </c>
      <c r="E24" s="229">
        <v>0</v>
      </c>
      <c r="F24" s="230">
        <f t="shared" si="0"/>
        <v>0</v>
      </c>
      <c r="G24" s="232">
        <f t="shared" si="1"/>
        <v>0</v>
      </c>
      <c r="H24" s="231">
        <v>0</v>
      </c>
      <c r="I24" s="229"/>
      <c r="J24" s="230"/>
      <c r="K24" s="229"/>
      <c r="L24" s="230">
        <f t="shared" si="2"/>
        <v>0</v>
      </c>
      <c r="M24" s="233" t="s">
        <v>50</v>
      </c>
      <c r="N24" s="231">
        <v>0</v>
      </c>
      <c r="O24" s="229">
        <v>0</v>
      </c>
      <c r="P24" s="230"/>
      <c r="Q24" s="229"/>
      <c r="R24" s="230">
        <f t="shared" si="4"/>
        <v>0</v>
      </c>
      <c r="S24" s="232">
        <f t="shared" si="5"/>
        <v>0</v>
      </c>
      <c r="T24" s="235">
        <v>0</v>
      </c>
      <c r="U24" s="229">
        <v>1099.125</v>
      </c>
      <c r="V24" s="230">
        <v>0.12</v>
      </c>
      <c r="W24" s="229">
        <v>0</v>
      </c>
      <c r="X24" s="230">
        <f t="shared" si="6"/>
        <v>1099.245</v>
      </c>
      <c r="Y24" s="228">
        <f t="shared" si="7"/>
        <v>-1</v>
      </c>
    </row>
    <row r="25" spans="1:25" s="267" customFormat="1" ht="19.5" customHeight="1">
      <c r="A25" s="276" t="s">
        <v>59</v>
      </c>
      <c r="B25" s="273">
        <f>SUM(B26:B33)</f>
        <v>2222.9089999999997</v>
      </c>
      <c r="C25" s="272">
        <f>SUM(C26:C33)</f>
        <v>2033.3149999999998</v>
      </c>
      <c r="D25" s="271">
        <f>SUM(D26:D33)</f>
        <v>0</v>
      </c>
      <c r="E25" s="272">
        <f>SUM(E26:E33)</f>
        <v>0</v>
      </c>
      <c r="F25" s="271">
        <f t="shared" si="0"/>
        <v>4256.223999999999</v>
      </c>
      <c r="G25" s="274">
        <f t="shared" si="1"/>
        <v>0.09304681930307708</v>
      </c>
      <c r="H25" s="273">
        <f>SUM(H26:H33)</f>
        <v>3070.1020000000003</v>
      </c>
      <c r="I25" s="272">
        <f>SUM(I26:I33)</f>
        <v>2364.5339999999997</v>
      </c>
      <c r="J25" s="271">
        <f>SUM(J26:J33)</f>
        <v>0</v>
      </c>
      <c r="K25" s="272">
        <f>SUM(K26:K33)</f>
        <v>0</v>
      </c>
      <c r="L25" s="271">
        <f t="shared" si="2"/>
        <v>5434.636</v>
      </c>
      <c r="M25" s="275">
        <f aca="true" t="shared" si="8" ref="M25:M46">IF(ISERROR(F25/L25-1),"         /0",(F25/L25-1))</f>
        <v>-0.2168336573047397</v>
      </c>
      <c r="N25" s="273">
        <f>SUM(N26:N33)</f>
        <v>18985.285</v>
      </c>
      <c r="O25" s="272">
        <f>SUM(O26:O33)</f>
        <v>13914.022999999997</v>
      </c>
      <c r="P25" s="271">
        <f>SUM(P26:P33)</f>
        <v>610.775</v>
      </c>
      <c r="Q25" s="272">
        <f>SUM(Q26:Q33)</f>
        <v>6.178999999999999</v>
      </c>
      <c r="R25" s="271">
        <f t="shared" si="4"/>
        <v>33516.261999999995</v>
      </c>
      <c r="S25" s="274">
        <f t="shared" si="5"/>
        <v>0.08626631381216329</v>
      </c>
      <c r="T25" s="273">
        <f>SUM(T26:T33)</f>
        <v>18712.487</v>
      </c>
      <c r="U25" s="272">
        <f>SUM(U26:U33)</f>
        <v>12012.928000000002</v>
      </c>
      <c r="V25" s="271">
        <f>SUM(V26:V33)</f>
        <v>184.853</v>
      </c>
      <c r="W25" s="272">
        <f>SUM(W26:W33)</f>
        <v>8.052999999999999</v>
      </c>
      <c r="X25" s="271">
        <f t="shared" si="6"/>
        <v>30918.321</v>
      </c>
      <c r="Y25" s="268">
        <f t="shared" si="7"/>
        <v>0.0840259404771686</v>
      </c>
    </row>
    <row r="26" spans="1:25" ht="19.5" customHeight="1">
      <c r="A26" s="234" t="s">
        <v>367</v>
      </c>
      <c r="B26" s="231">
        <v>398.8619999999999</v>
      </c>
      <c r="C26" s="229">
        <v>1152.7939999999999</v>
      </c>
      <c r="D26" s="230">
        <v>0</v>
      </c>
      <c r="E26" s="229">
        <v>0</v>
      </c>
      <c r="F26" s="230">
        <f t="shared" si="0"/>
        <v>1551.6559999999997</v>
      </c>
      <c r="G26" s="232">
        <f t="shared" si="1"/>
        <v>0.03392130100589992</v>
      </c>
      <c r="H26" s="231">
        <v>322.98699999999997</v>
      </c>
      <c r="I26" s="229">
        <v>989.104</v>
      </c>
      <c r="J26" s="230">
        <v>0</v>
      </c>
      <c r="K26" s="229"/>
      <c r="L26" s="230">
        <f t="shared" si="2"/>
        <v>1312.091</v>
      </c>
      <c r="M26" s="233">
        <f t="shared" si="8"/>
        <v>0.18258261050491154</v>
      </c>
      <c r="N26" s="231">
        <v>3351.0080000000007</v>
      </c>
      <c r="O26" s="229">
        <v>8049.067999999998</v>
      </c>
      <c r="P26" s="230">
        <v>0</v>
      </c>
      <c r="Q26" s="229">
        <v>0</v>
      </c>
      <c r="R26" s="230">
        <f t="shared" si="4"/>
        <v>11400.076</v>
      </c>
      <c r="S26" s="232">
        <f t="shared" si="5"/>
        <v>0.029342249851684276</v>
      </c>
      <c r="T26" s="231">
        <v>2336.9330000000004</v>
      </c>
      <c r="U26" s="229">
        <v>4642.484000000001</v>
      </c>
      <c r="V26" s="230">
        <v>0</v>
      </c>
      <c r="W26" s="229">
        <v>0</v>
      </c>
      <c r="X26" s="213">
        <f t="shared" si="6"/>
        <v>6979.417000000001</v>
      </c>
      <c r="Y26" s="228">
        <f t="shared" si="7"/>
        <v>0.6333851380423317</v>
      </c>
    </row>
    <row r="27" spans="1:25" ht="19.5" customHeight="1">
      <c r="A27" s="234" t="s">
        <v>371</v>
      </c>
      <c r="B27" s="231">
        <v>757.703</v>
      </c>
      <c r="C27" s="229">
        <v>145.72</v>
      </c>
      <c r="D27" s="230">
        <v>0</v>
      </c>
      <c r="E27" s="229">
        <v>0</v>
      </c>
      <c r="F27" s="230">
        <f t="shared" si="0"/>
        <v>903.423</v>
      </c>
      <c r="G27" s="232">
        <f t="shared" si="1"/>
        <v>0.01975004995865909</v>
      </c>
      <c r="H27" s="231">
        <v>1014.562</v>
      </c>
      <c r="I27" s="229">
        <v>0</v>
      </c>
      <c r="J27" s="230"/>
      <c r="K27" s="229"/>
      <c r="L27" s="230">
        <f t="shared" si="2"/>
        <v>1014.562</v>
      </c>
      <c r="M27" s="233">
        <f t="shared" si="8"/>
        <v>-0.10954382285163455</v>
      </c>
      <c r="N27" s="231">
        <v>5474.306000000002</v>
      </c>
      <c r="O27" s="229">
        <v>680.067</v>
      </c>
      <c r="P27" s="230"/>
      <c r="Q27" s="229"/>
      <c r="R27" s="230">
        <f t="shared" si="4"/>
        <v>6154.373000000002</v>
      </c>
      <c r="S27" s="232">
        <f t="shared" si="5"/>
        <v>0.015840521611124328</v>
      </c>
      <c r="T27" s="231">
        <v>7552.065999999999</v>
      </c>
      <c r="U27" s="229">
        <v>0</v>
      </c>
      <c r="V27" s="230"/>
      <c r="W27" s="229"/>
      <c r="X27" s="213">
        <f t="shared" si="6"/>
        <v>7552.065999999999</v>
      </c>
      <c r="Y27" s="228">
        <f t="shared" si="7"/>
        <v>-0.18507425650146558</v>
      </c>
    </row>
    <row r="28" spans="1:25" ht="19.5" customHeight="1">
      <c r="A28" s="234" t="s">
        <v>391</v>
      </c>
      <c r="B28" s="231">
        <v>579.512</v>
      </c>
      <c r="C28" s="229">
        <v>126.476</v>
      </c>
      <c r="D28" s="230">
        <v>0</v>
      </c>
      <c r="E28" s="229">
        <v>0</v>
      </c>
      <c r="F28" s="230">
        <f t="shared" si="0"/>
        <v>705.9879999999999</v>
      </c>
      <c r="G28" s="232">
        <f t="shared" si="1"/>
        <v>0.015433853543925504</v>
      </c>
      <c r="H28" s="231">
        <v>1187.608</v>
      </c>
      <c r="I28" s="229">
        <v>823.536</v>
      </c>
      <c r="J28" s="230"/>
      <c r="K28" s="229"/>
      <c r="L28" s="230">
        <f t="shared" si="2"/>
        <v>2011.1439999999998</v>
      </c>
      <c r="M28" s="233">
        <f t="shared" si="8"/>
        <v>-0.6489619838261209</v>
      </c>
      <c r="N28" s="231">
        <v>5756.579</v>
      </c>
      <c r="O28" s="229">
        <v>1007.64</v>
      </c>
      <c r="P28" s="230">
        <v>610.775</v>
      </c>
      <c r="Q28" s="229">
        <v>5.879</v>
      </c>
      <c r="R28" s="230">
        <f t="shared" si="4"/>
        <v>7380.873</v>
      </c>
      <c r="S28" s="232">
        <f t="shared" si="5"/>
        <v>0.01899736630611502</v>
      </c>
      <c r="T28" s="231">
        <v>4965.665</v>
      </c>
      <c r="U28" s="229">
        <v>3327.163</v>
      </c>
      <c r="V28" s="230">
        <v>184.829</v>
      </c>
      <c r="W28" s="229">
        <v>8.03</v>
      </c>
      <c r="X28" s="213">
        <f t="shared" si="6"/>
        <v>8485.687</v>
      </c>
      <c r="Y28" s="228">
        <f t="shared" si="7"/>
        <v>-0.1301973546749957</v>
      </c>
    </row>
    <row r="29" spans="1:25" ht="19.5" customHeight="1">
      <c r="A29" s="234" t="s">
        <v>370</v>
      </c>
      <c r="B29" s="231">
        <v>101.59700000000002</v>
      </c>
      <c r="C29" s="229">
        <v>329.242</v>
      </c>
      <c r="D29" s="230">
        <v>0</v>
      </c>
      <c r="E29" s="229">
        <v>0</v>
      </c>
      <c r="F29" s="230">
        <f>SUM(B29:E29)</f>
        <v>430.83900000000006</v>
      </c>
      <c r="G29" s="232">
        <f>F29/$F$9</f>
        <v>0.009418723869260274</v>
      </c>
      <c r="H29" s="231">
        <v>172.829</v>
      </c>
      <c r="I29" s="229">
        <v>279.268</v>
      </c>
      <c r="J29" s="230"/>
      <c r="K29" s="229"/>
      <c r="L29" s="230">
        <f>SUM(H29:K29)</f>
        <v>452.097</v>
      </c>
      <c r="M29" s="233">
        <f>IF(ISERROR(F29/L29-1),"         /0",(F29/L29-1))</f>
        <v>-0.04702088268667992</v>
      </c>
      <c r="N29" s="231">
        <v>928.8279999999997</v>
      </c>
      <c r="O29" s="229">
        <v>2220.982</v>
      </c>
      <c r="P29" s="230"/>
      <c r="Q29" s="229"/>
      <c r="R29" s="230">
        <f>SUM(N29:Q29)</f>
        <v>3149.8099999999995</v>
      </c>
      <c r="S29" s="232">
        <f>R29/$R$9</f>
        <v>0.008107183847312389</v>
      </c>
      <c r="T29" s="231">
        <v>1014.7700000000001</v>
      </c>
      <c r="U29" s="229">
        <v>2253.4680000000003</v>
      </c>
      <c r="V29" s="230"/>
      <c r="W29" s="229"/>
      <c r="X29" s="213">
        <f>SUM(T29:W29)</f>
        <v>3268.2380000000003</v>
      </c>
      <c r="Y29" s="228">
        <f>IF(ISERROR(R29/X29-1),"         /0",IF(R29/X29&gt;5,"  *  ",(R29/X29-1)))</f>
        <v>-0.03623603911343076</v>
      </c>
    </row>
    <row r="30" spans="1:25" ht="19.5" customHeight="1">
      <c r="A30" s="234" t="s">
        <v>369</v>
      </c>
      <c r="B30" s="231">
        <v>347.03</v>
      </c>
      <c r="C30" s="229">
        <v>0</v>
      </c>
      <c r="D30" s="230">
        <v>0</v>
      </c>
      <c r="E30" s="229">
        <v>0</v>
      </c>
      <c r="F30" s="230">
        <f t="shared" si="0"/>
        <v>347.03</v>
      </c>
      <c r="G30" s="232">
        <f t="shared" si="1"/>
        <v>0.007586545657076987</v>
      </c>
      <c r="H30" s="231">
        <v>334.18300000000005</v>
      </c>
      <c r="I30" s="229">
        <v>0</v>
      </c>
      <c r="J30" s="230"/>
      <c r="K30" s="229"/>
      <c r="L30" s="230">
        <f t="shared" si="2"/>
        <v>334.18300000000005</v>
      </c>
      <c r="M30" s="233">
        <f t="shared" si="8"/>
        <v>0.03844300877064333</v>
      </c>
      <c r="N30" s="231">
        <v>3179.0859999999993</v>
      </c>
      <c r="O30" s="229">
        <v>0</v>
      </c>
      <c r="P30" s="230">
        <v>0</v>
      </c>
      <c r="Q30" s="229">
        <v>0</v>
      </c>
      <c r="R30" s="230">
        <f t="shared" si="4"/>
        <v>3179.0859999999993</v>
      </c>
      <c r="S30" s="232">
        <f t="shared" si="5"/>
        <v>0.008182536301687072</v>
      </c>
      <c r="T30" s="231">
        <v>2636.4489999999996</v>
      </c>
      <c r="U30" s="229">
        <v>0</v>
      </c>
      <c r="V30" s="230"/>
      <c r="W30" s="229"/>
      <c r="X30" s="213">
        <f t="shared" si="6"/>
        <v>2636.4489999999996</v>
      </c>
      <c r="Y30" s="228">
        <f t="shared" si="7"/>
        <v>0.20582116323888688</v>
      </c>
    </row>
    <row r="31" spans="1:25" ht="19.5" customHeight="1">
      <c r="A31" s="234" t="s">
        <v>368</v>
      </c>
      <c r="B31" s="231">
        <v>16.716</v>
      </c>
      <c r="C31" s="229">
        <v>254.256</v>
      </c>
      <c r="D31" s="230">
        <v>0</v>
      </c>
      <c r="E31" s="229">
        <v>0</v>
      </c>
      <c r="F31" s="230">
        <f t="shared" si="0"/>
        <v>270.972</v>
      </c>
      <c r="G31" s="232">
        <f t="shared" si="1"/>
        <v>0.005923814799266534</v>
      </c>
      <c r="H31" s="231">
        <v>18.877</v>
      </c>
      <c r="I31" s="229">
        <v>226.07500000000002</v>
      </c>
      <c r="J31" s="230"/>
      <c r="K31" s="229"/>
      <c r="L31" s="230">
        <f t="shared" si="2"/>
        <v>244.95200000000003</v>
      </c>
      <c r="M31" s="233">
        <f t="shared" si="8"/>
        <v>0.10622489304026894</v>
      </c>
      <c r="N31" s="231">
        <v>92.80099999999999</v>
      </c>
      <c r="O31" s="229">
        <v>1660.759</v>
      </c>
      <c r="P31" s="230"/>
      <c r="Q31" s="229">
        <v>0.3</v>
      </c>
      <c r="R31" s="230">
        <f t="shared" si="4"/>
        <v>1753.86</v>
      </c>
      <c r="S31" s="232">
        <f t="shared" si="5"/>
        <v>0.004514197828582457</v>
      </c>
      <c r="T31" s="231">
        <v>138.33999999999997</v>
      </c>
      <c r="U31" s="229">
        <v>1703.089</v>
      </c>
      <c r="V31" s="230"/>
      <c r="W31" s="229"/>
      <c r="X31" s="213">
        <f t="shared" si="6"/>
        <v>1841.4289999999999</v>
      </c>
      <c r="Y31" s="228">
        <f t="shared" si="7"/>
        <v>-0.04755491523159461</v>
      </c>
    </row>
    <row r="32" spans="1:25" ht="19.5" customHeight="1">
      <c r="A32" s="234" t="s">
        <v>373</v>
      </c>
      <c r="B32" s="231">
        <v>11.241999999999999</v>
      </c>
      <c r="C32" s="229">
        <v>24.826999999999998</v>
      </c>
      <c r="D32" s="230">
        <v>0</v>
      </c>
      <c r="E32" s="229">
        <v>0</v>
      </c>
      <c r="F32" s="230">
        <f t="shared" si="0"/>
        <v>36.068999999999996</v>
      </c>
      <c r="G32" s="232">
        <f t="shared" si="1"/>
        <v>0.0007885171751868998</v>
      </c>
      <c r="H32" s="231">
        <v>7.863</v>
      </c>
      <c r="I32" s="229">
        <v>46.551</v>
      </c>
      <c r="J32" s="230"/>
      <c r="K32" s="229"/>
      <c r="L32" s="230">
        <f t="shared" si="2"/>
        <v>54.414</v>
      </c>
      <c r="M32" s="233">
        <f t="shared" si="8"/>
        <v>-0.3371375013783219</v>
      </c>
      <c r="N32" s="231">
        <v>125.21799999999999</v>
      </c>
      <c r="O32" s="229">
        <v>295.507</v>
      </c>
      <c r="P32" s="230"/>
      <c r="Q32" s="229"/>
      <c r="R32" s="230">
        <f t="shared" si="4"/>
        <v>420.725</v>
      </c>
      <c r="S32" s="232">
        <f t="shared" si="5"/>
        <v>0.0010828891025682521</v>
      </c>
      <c r="T32" s="231">
        <v>13.415</v>
      </c>
      <c r="U32" s="229">
        <v>86.724</v>
      </c>
      <c r="V32" s="230">
        <v>0.024</v>
      </c>
      <c r="W32" s="229">
        <v>0.023</v>
      </c>
      <c r="X32" s="213">
        <f t="shared" si="6"/>
        <v>100.186</v>
      </c>
      <c r="Y32" s="228">
        <f t="shared" si="7"/>
        <v>3.1994390433793143</v>
      </c>
    </row>
    <row r="33" spans="1:25" ht="19.5" customHeight="1" thickBot="1">
      <c r="A33" s="234" t="s">
        <v>56</v>
      </c>
      <c r="B33" s="231">
        <v>10.247</v>
      </c>
      <c r="C33" s="229">
        <v>0</v>
      </c>
      <c r="D33" s="230">
        <v>0</v>
      </c>
      <c r="E33" s="229">
        <v>0</v>
      </c>
      <c r="F33" s="230">
        <f t="shared" si="0"/>
        <v>10.247</v>
      </c>
      <c r="G33" s="232">
        <f t="shared" si="1"/>
        <v>0.00022401329380188425</v>
      </c>
      <c r="H33" s="231">
        <v>11.193</v>
      </c>
      <c r="I33" s="229">
        <v>0</v>
      </c>
      <c r="J33" s="230"/>
      <c r="K33" s="229"/>
      <c r="L33" s="230">
        <f t="shared" si="2"/>
        <v>11.193</v>
      </c>
      <c r="M33" s="233">
        <f t="shared" si="8"/>
        <v>-0.08451710890735276</v>
      </c>
      <c r="N33" s="231">
        <v>77.459</v>
      </c>
      <c r="O33" s="229">
        <v>0</v>
      </c>
      <c r="P33" s="230"/>
      <c r="Q33" s="229"/>
      <c r="R33" s="230">
        <f t="shared" si="4"/>
        <v>77.459</v>
      </c>
      <c r="S33" s="232">
        <f t="shared" si="5"/>
        <v>0.00019936896308951033</v>
      </c>
      <c r="T33" s="231">
        <v>54.84900000000001</v>
      </c>
      <c r="U33" s="229">
        <v>0</v>
      </c>
      <c r="V33" s="230"/>
      <c r="W33" s="229"/>
      <c r="X33" s="213">
        <f t="shared" si="6"/>
        <v>54.84900000000001</v>
      </c>
      <c r="Y33" s="228">
        <f t="shared" si="7"/>
        <v>0.412222647632591</v>
      </c>
    </row>
    <row r="34" spans="1:25" s="267" customFormat="1" ht="19.5" customHeight="1">
      <c r="A34" s="276" t="s">
        <v>58</v>
      </c>
      <c r="B34" s="273">
        <f>SUM(B35:B41)</f>
        <v>3060.263</v>
      </c>
      <c r="C34" s="272">
        <f>SUM(C35:C41)</f>
        <v>2040.4719999999998</v>
      </c>
      <c r="D34" s="271">
        <f>SUM(D35:D41)</f>
        <v>68.761</v>
      </c>
      <c r="E34" s="272">
        <f>SUM(E35:E41)</f>
        <v>156.454</v>
      </c>
      <c r="F34" s="271">
        <f t="shared" si="0"/>
        <v>5325.95</v>
      </c>
      <c r="G34" s="274">
        <f t="shared" si="1"/>
        <v>0.11643247800567438</v>
      </c>
      <c r="H34" s="273">
        <f>SUM(H35:H41)</f>
        <v>2427.6820000000002</v>
      </c>
      <c r="I34" s="272">
        <f>SUM(I35:I41)</f>
        <v>2064.415</v>
      </c>
      <c r="J34" s="271">
        <f>SUM(J35:J41)</f>
        <v>70.55900000000001</v>
      </c>
      <c r="K34" s="272">
        <f>SUM(K35:K41)</f>
        <v>114.675</v>
      </c>
      <c r="L34" s="271">
        <f t="shared" si="2"/>
        <v>4677.331</v>
      </c>
      <c r="M34" s="275">
        <f t="shared" si="8"/>
        <v>0.13867288844856174</v>
      </c>
      <c r="N34" s="273">
        <f>SUM(N35:N41)</f>
        <v>21707.429999999997</v>
      </c>
      <c r="O34" s="272">
        <f>SUM(O35:O41)</f>
        <v>16020.194999999994</v>
      </c>
      <c r="P34" s="271">
        <f>SUM(P35:P41)</f>
        <v>604.983</v>
      </c>
      <c r="Q34" s="272">
        <f>SUM(Q35:Q41)</f>
        <v>914.136</v>
      </c>
      <c r="R34" s="271">
        <f t="shared" si="4"/>
        <v>39246.74399999999</v>
      </c>
      <c r="S34" s="274">
        <f t="shared" si="5"/>
        <v>0.10101579746600729</v>
      </c>
      <c r="T34" s="273">
        <f>SUM(T35:T41)</f>
        <v>19156.024999999998</v>
      </c>
      <c r="U34" s="272">
        <f>SUM(U35:U41)</f>
        <v>13617.520000000004</v>
      </c>
      <c r="V34" s="271">
        <f>SUM(V35:V41)</f>
        <v>273.63700000000006</v>
      </c>
      <c r="W34" s="272">
        <f>SUM(W35:W41)</f>
        <v>1352.218</v>
      </c>
      <c r="X34" s="271">
        <f t="shared" si="6"/>
        <v>34399.4</v>
      </c>
      <c r="Y34" s="268">
        <f t="shared" si="7"/>
        <v>0.14091362058640522</v>
      </c>
    </row>
    <row r="35" spans="1:25" s="204" customFormat="1" ht="19.5" customHeight="1">
      <c r="A35" s="219" t="s">
        <v>378</v>
      </c>
      <c r="B35" s="217">
        <v>2093.5170000000003</v>
      </c>
      <c r="C35" s="214">
        <v>1471.3319999999999</v>
      </c>
      <c r="D35" s="213">
        <v>68.437</v>
      </c>
      <c r="E35" s="214">
        <v>156.233</v>
      </c>
      <c r="F35" s="213">
        <f t="shared" si="0"/>
        <v>3789.5190000000002</v>
      </c>
      <c r="G35" s="216">
        <f t="shared" si="1"/>
        <v>0.08284401611347933</v>
      </c>
      <c r="H35" s="217">
        <v>1394.324</v>
      </c>
      <c r="I35" s="214">
        <v>1371.0009999999997</v>
      </c>
      <c r="J35" s="213">
        <v>69.664</v>
      </c>
      <c r="K35" s="214">
        <v>114.12700000000001</v>
      </c>
      <c r="L35" s="213">
        <f t="shared" si="2"/>
        <v>2949.116</v>
      </c>
      <c r="M35" s="218">
        <f t="shared" si="8"/>
        <v>0.28496776661209666</v>
      </c>
      <c r="N35" s="217">
        <v>13871.573999999997</v>
      </c>
      <c r="O35" s="214">
        <v>11389.047999999995</v>
      </c>
      <c r="P35" s="213">
        <v>602.0349999999999</v>
      </c>
      <c r="Q35" s="214">
        <v>818.2</v>
      </c>
      <c r="R35" s="213">
        <f t="shared" si="4"/>
        <v>26680.856999999993</v>
      </c>
      <c r="S35" s="216">
        <f t="shared" si="5"/>
        <v>0.0686729081763191</v>
      </c>
      <c r="T35" s="215">
        <v>10358.26</v>
      </c>
      <c r="U35" s="214">
        <v>7994.564000000005</v>
      </c>
      <c r="V35" s="213">
        <v>261.162</v>
      </c>
      <c r="W35" s="214">
        <v>1208.716</v>
      </c>
      <c r="X35" s="213">
        <f t="shared" si="6"/>
        <v>19822.702000000005</v>
      </c>
      <c r="Y35" s="212">
        <f t="shared" si="7"/>
        <v>0.34597478184356434</v>
      </c>
    </row>
    <row r="36" spans="1:25" s="204" customFormat="1" ht="19.5" customHeight="1">
      <c r="A36" s="219" t="s">
        <v>379</v>
      </c>
      <c r="B36" s="217">
        <v>718.047</v>
      </c>
      <c r="C36" s="214">
        <v>496.01800000000003</v>
      </c>
      <c r="D36" s="213">
        <v>0</v>
      </c>
      <c r="E36" s="214">
        <v>0</v>
      </c>
      <c r="F36" s="213">
        <f>SUM(B36:E36)</f>
        <v>1214.065</v>
      </c>
      <c r="G36" s="216">
        <f>F36/$F$9</f>
        <v>0.02654110466864298</v>
      </c>
      <c r="H36" s="217">
        <v>850.174</v>
      </c>
      <c r="I36" s="214">
        <v>593.918</v>
      </c>
      <c r="J36" s="213"/>
      <c r="K36" s="214"/>
      <c r="L36" s="213">
        <f>SUM(H36:K36)</f>
        <v>1444.092</v>
      </c>
      <c r="M36" s="218">
        <f>IF(ISERROR(F36/L36-1),"         /0",(F36/L36-1))</f>
        <v>-0.15928832789046687</v>
      </c>
      <c r="N36" s="217">
        <v>5881.603999999999</v>
      </c>
      <c r="O36" s="214">
        <v>3945.1510000000003</v>
      </c>
      <c r="P36" s="213">
        <v>0.45</v>
      </c>
      <c r="Q36" s="214">
        <v>0.45</v>
      </c>
      <c r="R36" s="213">
        <f>SUM(N36:Q36)</f>
        <v>9827.655</v>
      </c>
      <c r="S36" s="216">
        <f>R36/$R$9</f>
        <v>0.025295051407214678</v>
      </c>
      <c r="T36" s="215">
        <v>7057.980999999999</v>
      </c>
      <c r="U36" s="214">
        <v>4887.5650000000005</v>
      </c>
      <c r="V36" s="213">
        <v>1.896</v>
      </c>
      <c r="W36" s="214">
        <v>0</v>
      </c>
      <c r="X36" s="213">
        <f>SUM(T36:W36)</f>
        <v>11947.442</v>
      </c>
      <c r="Y36" s="212">
        <f>IF(ISERROR(R36/X36-1),"         /0",IF(R36/X36&gt;5,"  *  ",(R36/X36-1)))</f>
        <v>-0.17742601303274785</v>
      </c>
    </row>
    <row r="37" spans="1:25" s="204" customFormat="1" ht="19.5" customHeight="1">
      <c r="A37" s="219" t="s">
        <v>382</v>
      </c>
      <c r="B37" s="217">
        <v>99.16700000000002</v>
      </c>
      <c r="C37" s="214">
        <v>39.992</v>
      </c>
      <c r="D37" s="213">
        <v>0.224</v>
      </c>
      <c r="E37" s="214">
        <v>0.221</v>
      </c>
      <c r="F37" s="213">
        <f>SUM(B37:E37)</f>
        <v>139.604</v>
      </c>
      <c r="G37" s="216">
        <f>F37/$F$9</f>
        <v>0.003051932455149629</v>
      </c>
      <c r="H37" s="217">
        <v>82.884</v>
      </c>
      <c r="I37" s="214">
        <v>42.518</v>
      </c>
      <c r="J37" s="213">
        <v>0.388</v>
      </c>
      <c r="K37" s="214">
        <v>0.463</v>
      </c>
      <c r="L37" s="213">
        <f>SUM(H37:K37)</f>
        <v>126.253</v>
      </c>
      <c r="M37" s="218">
        <f>IF(ISERROR(F37/L37-1),"         /0",(F37/L37-1))</f>
        <v>0.1057479822261651</v>
      </c>
      <c r="N37" s="217">
        <v>804.1859999999999</v>
      </c>
      <c r="O37" s="214">
        <v>316.112</v>
      </c>
      <c r="P37" s="213">
        <v>0.224</v>
      </c>
      <c r="Q37" s="214">
        <v>32.337999999999994</v>
      </c>
      <c r="R37" s="213">
        <f>SUM(N37:Q37)</f>
        <v>1152.86</v>
      </c>
      <c r="S37" s="216">
        <f>R37/$R$9</f>
        <v>0.002967305320070913</v>
      </c>
      <c r="T37" s="215">
        <v>694.7540000000001</v>
      </c>
      <c r="U37" s="214">
        <v>318.774</v>
      </c>
      <c r="V37" s="213">
        <v>1.249</v>
      </c>
      <c r="W37" s="214">
        <v>1.4120000000000001</v>
      </c>
      <c r="X37" s="213">
        <f>SUM(T37:W37)</f>
        <v>1016.1890000000002</v>
      </c>
      <c r="Y37" s="212">
        <f>IF(ISERROR(R37/X37-1),"         /0",IF(R37/X37&gt;5,"  *  ",(R37/X37-1)))</f>
        <v>0.13449368178557308</v>
      </c>
    </row>
    <row r="38" spans="1:25" s="204" customFormat="1" ht="19.5" customHeight="1">
      <c r="A38" s="219" t="s">
        <v>381</v>
      </c>
      <c r="B38" s="217">
        <v>53.419</v>
      </c>
      <c r="C38" s="214">
        <v>19.869</v>
      </c>
      <c r="D38" s="213">
        <v>0</v>
      </c>
      <c r="E38" s="214">
        <v>0</v>
      </c>
      <c r="F38" s="213">
        <f>SUM(B38:E38)</f>
        <v>73.288</v>
      </c>
      <c r="G38" s="216">
        <f>F38/$F$9</f>
        <v>0.0016021749074024098</v>
      </c>
      <c r="H38" s="217">
        <v>45.208</v>
      </c>
      <c r="I38" s="214">
        <v>48.536</v>
      </c>
      <c r="J38" s="213">
        <v>0.11</v>
      </c>
      <c r="K38" s="214"/>
      <c r="L38" s="213">
        <f>SUM(H38:K38)</f>
        <v>93.854</v>
      </c>
      <c r="M38" s="218">
        <f>IF(ISERROR(F38/L38-1),"         /0",(F38/L38-1))</f>
        <v>-0.2191275811366591</v>
      </c>
      <c r="N38" s="217">
        <v>446.534</v>
      </c>
      <c r="O38" s="214">
        <v>224.145</v>
      </c>
      <c r="P38" s="213">
        <v>0.3</v>
      </c>
      <c r="Q38" s="214">
        <v>0.3</v>
      </c>
      <c r="R38" s="213">
        <f>SUM(N38:Q38)</f>
        <v>671.2789999999999</v>
      </c>
      <c r="S38" s="216">
        <f>R38/$R$9</f>
        <v>0.0017277811251599346</v>
      </c>
      <c r="T38" s="215">
        <v>368.351</v>
      </c>
      <c r="U38" s="214">
        <v>310.617</v>
      </c>
      <c r="V38" s="213">
        <v>2.9029999999999996</v>
      </c>
      <c r="W38" s="214">
        <v>4.268</v>
      </c>
      <c r="X38" s="213">
        <f>SUM(T38:W38)</f>
        <v>686.1390000000001</v>
      </c>
      <c r="Y38" s="212">
        <f>IF(ISERROR(R38/X38-1),"         /0",IF(R38/X38&gt;5,"  *  ",(R38/X38-1)))</f>
        <v>-0.02165741926927378</v>
      </c>
    </row>
    <row r="39" spans="1:25" s="204" customFormat="1" ht="19.5" customHeight="1">
      <c r="A39" s="219" t="s">
        <v>380</v>
      </c>
      <c r="B39" s="217">
        <v>59.645</v>
      </c>
      <c r="C39" s="214">
        <v>4.766</v>
      </c>
      <c r="D39" s="213">
        <v>0</v>
      </c>
      <c r="E39" s="214">
        <v>0</v>
      </c>
      <c r="F39" s="213">
        <f>SUM(B39:E39)</f>
        <v>64.411</v>
      </c>
      <c r="G39" s="216">
        <f>F39/$F$9</f>
        <v>0.0014081116684954785</v>
      </c>
      <c r="H39" s="217">
        <v>36.60300000000001</v>
      </c>
      <c r="I39" s="214">
        <v>4.396</v>
      </c>
      <c r="J39" s="213">
        <v>0</v>
      </c>
      <c r="K39" s="214">
        <v>0</v>
      </c>
      <c r="L39" s="213">
        <f>SUM(H39:K39)</f>
        <v>40.99900000000001</v>
      </c>
      <c r="M39" s="218">
        <f>IF(ISERROR(F39/L39-1),"         /0",(F39/L39-1))</f>
        <v>0.5710383180077561</v>
      </c>
      <c r="N39" s="217">
        <v>388.13599999999997</v>
      </c>
      <c r="O39" s="214">
        <v>43.234</v>
      </c>
      <c r="P39" s="213">
        <v>0.25</v>
      </c>
      <c r="Q39" s="214">
        <v>0.4</v>
      </c>
      <c r="R39" s="213">
        <f>SUM(N39:Q39)</f>
        <v>432.0199999999999</v>
      </c>
      <c r="S39" s="216">
        <f>R39/$R$9</f>
        <v>0.0011119609010435227</v>
      </c>
      <c r="T39" s="215">
        <v>312.74199999999996</v>
      </c>
      <c r="U39" s="214">
        <v>79.85</v>
      </c>
      <c r="V39" s="213">
        <v>0</v>
      </c>
      <c r="W39" s="214">
        <v>0.16</v>
      </c>
      <c r="X39" s="213">
        <f>SUM(T39:W39)</f>
        <v>392.752</v>
      </c>
      <c r="Y39" s="212">
        <f>IF(ISERROR(R39/X39-1),"         /0",IF(R39/X39&gt;5,"  *  ",(R39/X39-1)))</f>
        <v>0.09998166782091467</v>
      </c>
    </row>
    <row r="40" spans="1:25" s="204" customFormat="1" ht="19.5" customHeight="1">
      <c r="A40" s="219" t="s">
        <v>383</v>
      </c>
      <c r="B40" s="217">
        <v>29.964</v>
      </c>
      <c r="C40" s="214">
        <v>8.495</v>
      </c>
      <c r="D40" s="213">
        <v>0</v>
      </c>
      <c r="E40" s="214">
        <v>0</v>
      </c>
      <c r="F40" s="213">
        <f>SUM(B40:E40)</f>
        <v>38.458999999999996</v>
      </c>
      <c r="G40" s="216">
        <f>F40/$F$9</f>
        <v>0.0008407658110985328</v>
      </c>
      <c r="H40" s="217">
        <v>14.964</v>
      </c>
      <c r="I40" s="214">
        <v>4.046</v>
      </c>
      <c r="J40" s="213"/>
      <c r="K40" s="214"/>
      <c r="L40" s="213">
        <f>SUM(H40:K40)</f>
        <v>19.01</v>
      </c>
      <c r="M40" s="218">
        <f>IF(ISERROR(F40/L40-1),"         /0",(F40/L40-1))</f>
        <v>1.0230931088900577</v>
      </c>
      <c r="N40" s="217">
        <v>233.108</v>
      </c>
      <c r="O40" s="214">
        <v>66.872</v>
      </c>
      <c r="P40" s="213">
        <v>0</v>
      </c>
      <c r="Q40" s="214">
        <v>0.025</v>
      </c>
      <c r="R40" s="213">
        <f>SUM(N40:Q40)</f>
        <v>300.005</v>
      </c>
      <c r="S40" s="216">
        <f>R40/$R$9</f>
        <v>0.0007721721913743857</v>
      </c>
      <c r="T40" s="215">
        <v>104.68099999999998</v>
      </c>
      <c r="U40" s="214">
        <v>25.06</v>
      </c>
      <c r="V40" s="213"/>
      <c r="W40" s="214">
        <v>37.544</v>
      </c>
      <c r="X40" s="213">
        <f>SUM(T40:W40)</f>
        <v>167.28499999999997</v>
      </c>
      <c r="Y40" s="212">
        <f>IF(ISERROR(R40/X40-1),"         /0",IF(R40/X40&gt;5,"  *  ",(R40/X40-1)))</f>
        <v>0.7933765729144875</v>
      </c>
    </row>
    <row r="41" spans="1:25" s="204" customFormat="1" ht="19.5" customHeight="1" thickBot="1">
      <c r="A41" s="219" t="s">
        <v>56</v>
      </c>
      <c r="B41" s="217">
        <v>6.504</v>
      </c>
      <c r="C41" s="214">
        <v>0</v>
      </c>
      <c r="D41" s="213">
        <v>0.1</v>
      </c>
      <c r="E41" s="214">
        <v>0</v>
      </c>
      <c r="F41" s="213">
        <f>SUM(B41:E41)</f>
        <v>6.603999999999999</v>
      </c>
      <c r="G41" s="216">
        <f>F41/$F$9</f>
        <v>0.00014437238140603526</v>
      </c>
      <c r="H41" s="217">
        <v>3.525</v>
      </c>
      <c r="I41" s="214">
        <v>0</v>
      </c>
      <c r="J41" s="213">
        <v>0.397</v>
      </c>
      <c r="K41" s="214">
        <v>0.085</v>
      </c>
      <c r="L41" s="213">
        <f>SUM(H41:K41)</f>
        <v>4.007</v>
      </c>
      <c r="M41" s="218">
        <f>IF(ISERROR(F41/L41-1),"         /0",(F41/L41-1))</f>
        <v>0.6481157973546294</v>
      </c>
      <c r="N41" s="217">
        <v>82.288</v>
      </c>
      <c r="O41" s="214">
        <v>35.633</v>
      </c>
      <c r="P41" s="213">
        <v>1.724</v>
      </c>
      <c r="Q41" s="214">
        <v>62.422999999999995</v>
      </c>
      <c r="R41" s="213">
        <f>SUM(N41:Q41)</f>
        <v>182.06799999999998</v>
      </c>
      <c r="S41" s="216">
        <f>R41/$R$9</f>
        <v>0.0004686183448247584</v>
      </c>
      <c r="T41" s="215">
        <v>259.25600000000003</v>
      </c>
      <c r="U41" s="214">
        <v>1.09</v>
      </c>
      <c r="V41" s="213">
        <v>6.4270000000000005</v>
      </c>
      <c r="W41" s="214">
        <v>100.118</v>
      </c>
      <c r="X41" s="213">
        <f t="shared" si="6"/>
        <v>366.891</v>
      </c>
      <c r="Y41" s="212">
        <f>IF(ISERROR(R41/X41-1),"         /0",IF(R41/X41&gt;5,"  *  ",(R41/X41-1)))</f>
        <v>-0.5037545210975467</v>
      </c>
    </row>
    <row r="42" spans="1:25" s="267" customFormat="1" ht="19.5" customHeight="1">
      <c r="A42" s="276" t="s">
        <v>57</v>
      </c>
      <c r="B42" s="273">
        <f>SUM(B43:B45)</f>
        <v>436.11699999999996</v>
      </c>
      <c r="C42" s="272">
        <f>SUM(C43:C45)</f>
        <v>60.795</v>
      </c>
      <c r="D42" s="271">
        <f>SUM(D43:D45)</f>
        <v>0.8200000000000001</v>
      </c>
      <c r="E42" s="272">
        <f>SUM(E43:E45)</f>
        <v>0.307</v>
      </c>
      <c r="F42" s="271">
        <f t="shared" si="0"/>
        <v>498.039</v>
      </c>
      <c r="G42" s="274">
        <f t="shared" si="1"/>
        <v>0.010887806853888614</v>
      </c>
      <c r="H42" s="273">
        <f>SUM(H43:H45)</f>
        <v>416.461</v>
      </c>
      <c r="I42" s="272">
        <f>SUM(I43:I45)</f>
        <v>208.71699999999998</v>
      </c>
      <c r="J42" s="271">
        <f>SUM(J43:J45)</f>
        <v>0.1</v>
      </c>
      <c r="K42" s="272">
        <f>SUM(K43:K45)</f>
        <v>33.452000000000005</v>
      </c>
      <c r="L42" s="271">
        <f t="shared" si="2"/>
        <v>658.73</v>
      </c>
      <c r="M42" s="275">
        <f t="shared" si="8"/>
        <v>-0.24394061299773806</v>
      </c>
      <c r="N42" s="273">
        <f>SUM(N43:N45)</f>
        <v>2260.54</v>
      </c>
      <c r="O42" s="272">
        <f>SUM(O43:O45)</f>
        <v>496.095</v>
      </c>
      <c r="P42" s="271">
        <f>SUM(P43:P45)</f>
        <v>88.422</v>
      </c>
      <c r="Q42" s="272">
        <f>SUM(Q43:Q45)</f>
        <v>138.134</v>
      </c>
      <c r="R42" s="271">
        <f t="shared" si="4"/>
        <v>2983.1910000000003</v>
      </c>
      <c r="S42" s="274">
        <f t="shared" si="5"/>
        <v>0.007678329133708923</v>
      </c>
      <c r="T42" s="273">
        <f>SUM(T43:T45)</f>
        <v>3393.212</v>
      </c>
      <c r="U42" s="272">
        <f>SUM(U43:U45)</f>
        <v>1443.833</v>
      </c>
      <c r="V42" s="271">
        <f>SUM(V43:V45)</f>
        <v>1.1829999999999998</v>
      </c>
      <c r="W42" s="272">
        <f>SUM(W43:W45)</f>
        <v>490.691</v>
      </c>
      <c r="X42" s="271">
        <f t="shared" si="6"/>
        <v>5328.919</v>
      </c>
      <c r="Y42" s="268">
        <f t="shared" si="7"/>
        <v>-0.4401883383853272</v>
      </c>
    </row>
    <row r="43" spans="1:25" ht="19.5" customHeight="1">
      <c r="A43" s="219" t="s">
        <v>386</v>
      </c>
      <c r="B43" s="217">
        <v>422.22799999999995</v>
      </c>
      <c r="C43" s="214">
        <v>17.024</v>
      </c>
      <c r="D43" s="213">
        <v>0.2</v>
      </c>
      <c r="E43" s="214">
        <v>0</v>
      </c>
      <c r="F43" s="213">
        <f t="shared" si="0"/>
        <v>439.45199999999994</v>
      </c>
      <c r="G43" s="216">
        <f t="shared" si="1"/>
        <v>0.009607015710727591</v>
      </c>
      <c r="H43" s="217">
        <v>278.874</v>
      </c>
      <c r="I43" s="214">
        <v>36.575</v>
      </c>
      <c r="J43" s="213">
        <v>0.1</v>
      </c>
      <c r="K43" s="214">
        <v>33.392</v>
      </c>
      <c r="L43" s="213">
        <f t="shared" si="2"/>
        <v>348.94100000000003</v>
      </c>
      <c r="M43" s="218">
        <f t="shared" si="8"/>
        <v>0.2593876901825807</v>
      </c>
      <c r="N43" s="217">
        <v>1758.5980000000002</v>
      </c>
      <c r="O43" s="214">
        <v>96.13499999999998</v>
      </c>
      <c r="P43" s="213">
        <v>1.3499999999999999</v>
      </c>
      <c r="Q43" s="214">
        <v>1.2000000000000002</v>
      </c>
      <c r="R43" s="213">
        <f t="shared" si="4"/>
        <v>1857.2830000000001</v>
      </c>
      <c r="S43" s="216">
        <f t="shared" si="5"/>
        <v>0.004780394607131192</v>
      </c>
      <c r="T43" s="215">
        <v>2606.9039999999995</v>
      </c>
      <c r="U43" s="214">
        <v>452.6240000000001</v>
      </c>
      <c r="V43" s="213">
        <v>0.59</v>
      </c>
      <c r="W43" s="214">
        <v>33.462</v>
      </c>
      <c r="X43" s="213">
        <f t="shared" si="6"/>
        <v>3093.58</v>
      </c>
      <c r="Y43" s="212">
        <f t="shared" si="7"/>
        <v>-0.39963311115277445</v>
      </c>
    </row>
    <row r="44" spans="1:25" ht="19.5" customHeight="1">
      <c r="A44" s="219" t="s">
        <v>387</v>
      </c>
      <c r="B44" s="217">
        <v>13.318000000000001</v>
      </c>
      <c r="C44" s="214">
        <v>43.771</v>
      </c>
      <c r="D44" s="213">
        <v>0.62</v>
      </c>
      <c r="E44" s="214">
        <v>0.227</v>
      </c>
      <c r="F44" s="213">
        <f>SUM(B44:E44)</f>
        <v>57.93599999999999</v>
      </c>
      <c r="G44" s="216">
        <f>F44/$F$9</f>
        <v>0.0012665594017474348</v>
      </c>
      <c r="H44" s="217">
        <v>53.756</v>
      </c>
      <c r="I44" s="214">
        <v>86.37199999999999</v>
      </c>
      <c r="J44" s="213">
        <v>0</v>
      </c>
      <c r="K44" s="214">
        <v>0</v>
      </c>
      <c r="L44" s="213">
        <f>SUM(H44:K44)</f>
        <v>140.128</v>
      </c>
      <c r="M44" s="218">
        <f>IF(ISERROR(F44/L44-1),"         /0",(F44/L44-1))</f>
        <v>-0.5865494405115323</v>
      </c>
      <c r="N44" s="217">
        <v>258.427</v>
      </c>
      <c r="O44" s="214">
        <v>212.472</v>
      </c>
      <c r="P44" s="213">
        <v>1.7779999999999998</v>
      </c>
      <c r="Q44" s="214">
        <v>1.0190000000000001</v>
      </c>
      <c r="R44" s="213">
        <f>SUM(N44:Q44)</f>
        <v>473.696</v>
      </c>
      <c r="S44" s="216">
        <f>R44/$R$9</f>
        <v>0.0012192292740630358</v>
      </c>
      <c r="T44" s="215">
        <v>294.519</v>
      </c>
      <c r="U44" s="214">
        <v>523.973</v>
      </c>
      <c r="V44" s="213">
        <v>0.593</v>
      </c>
      <c r="W44" s="214">
        <v>0</v>
      </c>
      <c r="X44" s="213">
        <f>SUM(T44:W44)</f>
        <v>819.0849999999999</v>
      </c>
      <c r="Y44" s="212">
        <f>IF(ISERROR(R44/X44-1),"         /0",IF(R44/X44&gt;5,"  *  ",(R44/X44-1)))</f>
        <v>-0.421676626967897</v>
      </c>
    </row>
    <row r="45" spans="1:25" ht="19.5" customHeight="1" thickBot="1">
      <c r="A45" s="219" t="s">
        <v>56</v>
      </c>
      <c r="B45" s="217">
        <v>0.571</v>
      </c>
      <c r="C45" s="214">
        <v>0</v>
      </c>
      <c r="D45" s="213">
        <v>0</v>
      </c>
      <c r="E45" s="214">
        <v>0.08</v>
      </c>
      <c r="F45" s="213">
        <f>SUM(B45:E45)</f>
        <v>0.6509999999999999</v>
      </c>
      <c r="G45" s="216">
        <f>F45/$F$9</f>
        <v>1.4231741413587062E-05</v>
      </c>
      <c r="H45" s="217">
        <v>83.83099999999999</v>
      </c>
      <c r="I45" s="214">
        <v>85.77000000000001</v>
      </c>
      <c r="J45" s="213"/>
      <c r="K45" s="214">
        <v>0.06</v>
      </c>
      <c r="L45" s="213">
        <f>SUM(H45:K45)</f>
        <v>169.661</v>
      </c>
      <c r="M45" s="218">
        <f>IF(ISERROR(F45/L45-1),"         /0",(F45/L45-1))</f>
        <v>-0.9961629366796141</v>
      </c>
      <c r="N45" s="217">
        <v>243.51500000000001</v>
      </c>
      <c r="O45" s="214">
        <v>187.48800000000003</v>
      </c>
      <c r="P45" s="213">
        <v>85.294</v>
      </c>
      <c r="Q45" s="214">
        <v>135.915</v>
      </c>
      <c r="R45" s="213">
        <f>SUM(N45:Q45)</f>
        <v>652.212</v>
      </c>
      <c r="S45" s="216">
        <f>R45/$R$9</f>
        <v>0.0016787052525146942</v>
      </c>
      <c r="T45" s="215">
        <v>491.78900000000004</v>
      </c>
      <c r="U45" s="214">
        <v>467.236</v>
      </c>
      <c r="V45" s="213"/>
      <c r="W45" s="214">
        <v>457.229</v>
      </c>
      <c r="X45" s="213">
        <f>SUM(T45:W45)</f>
        <v>1416.2540000000001</v>
      </c>
      <c r="Y45" s="212">
        <f>IF(ISERROR(R45/X45-1),"         /0",IF(R45/X45&gt;5,"  *  ",(R45/X45-1)))</f>
        <v>-0.5394809123222247</v>
      </c>
    </row>
    <row r="46" spans="1:25" s="204" customFormat="1" ht="19.5" customHeight="1" thickBot="1">
      <c r="A46" s="263" t="s">
        <v>56</v>
      </c>
      <c r="B46" s="260">
        <v>47.879999999999995</v>
      </c>
      <c r="C46" s="259">
        <v>0.401</v>
      </c>
      <c r="D46" s="258">
        <v>0.52</v>
      </c>
      <c r="E46" s="259">
        <v>0.09</v>
      </c>
      <c r="F46" s="258">
        <f t="shared" si="0"/>
        <v>48.891000000000005</v>
      </c>
      <c r="G46" s="261">
        <f t="shared" si="1"/>
        <v>0.0010688234553789327</v>
      </c>
      <c r="H46" s="260">
        <v>105.793</v>
      </c>
      <c r="I46" s="259">
        <v>23.625</v>
      </c>
      <c r="J46" s="258">
        <v>0.06</v>
      </c>
      <c r="K46" s="259">
        <v>0.06</v>
      </c>
      <c r="L46" s="258">
        <f t="shared" si="2"/>
        <v>129.538</v>
      </c>
      <c r="M46" s="262">
        <f t="shared" si="8"/>
        <v>-0.6225740709289938</v>
      </c>
      <c r="N46" s="260">
        <v>725.762</v>
      </c>
      <c r="O46" s="259">
        <v>30.582</v>
      </c>
      <c r="P46" s="258">
        <v>0.77</v>
      </c>
      <c r="Q46" s="259">
        <v>0.29</v>
      </c>
      <c r="R46" s="258">
        <f t="shared" si="4"/>
        <v>757.4039999999999</v>
      </c>
      <c r="S46" s="261">
        <f t="shared" si="5"/>
        <v>0.0019494551971991306</v>
      </c>
      <c r="T46" s="260">
        <v>676.875</v>
      </c>
      <c r="U46" s="259">
        <v>85.96099999999998</v>
      </c>
      <c r="V46" s="258">
        <v>0.79</v>
      </c>
      <c r="W46" s="259">
        <v>65.97900000000001</v>
      </c>
      <c r="X46" s="271">
        <f>SUM(T46:W46)</f>
        <v>829.605</v>
      </c>
      <c r="Y46" s="255">
        <f t="shared" si="7"/>
        <v>-0.08703057479161791</v>
      </c>
    </row>
    <row r="47" ht="15" thickTop="1">
      <c r="A47" s="116" t="s">
        <v>43</v>
      </c>
    </row>
    <row r="48" ht="14.25">
      <c r="A48" s="116" t="s">
        <v>55</v>
      </c>
    </row>
    <row r="49" ht="14.25">
      <c r="A49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">
    <cfRule type="cellIs" priority="6" dxfId="101" operator="lessThan" stopIfTrue="1">
      <formula>0</formula>
    </cfRule>
  </conditionalFormatting>
  <conditionalFormatting sqref="Y10:Y46 M10:M46">
    <cfRule type="cellIs" priority="7" dxfId="101" operator="lessThan" stopIfTrue="1">
      <formula>0</formula>
    </cfRule>
    <cfRule type="cellIs" priority="8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Y9 M9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A1">
      <selection activeCell="T71" sqref="T71:W71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42187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710937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421875" style="123" bestFit="1" customWidth="1"/>
    <col min="17" max="17" width="9.140625" style="123" customWidth="1"/>
    <col min="18" max="19" width="9.8515625" style="123" bestFit="1" customWidth="1"/>
    <col min="20" max="20" width="10.421875" style="123" customWidth="1"/>
    <col min="21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652" t="s">
        <v>73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4"/>
    </row>
    <row r="4" spans="1:25" ht="21" customHeight="1" thickBot="1">
      <c r="A4" s="661" t="s">
        <v>45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3"/>
    </row>
    <row r="5" spans="1:25" s="254" customFormat="1" ht="15.75" customHeight="1" thickBot="1" thickTop="1">
      <c r="A5" s="595" t="s">
        <v>68</v>
      </c>
      <c r="B5" s="645" t="s">
        <v>36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5" t="s">
        <v>35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9"/>
    </row>
    <row r="6" spans="1:25" s="168" customFormat="1" ht="26.25" customHeight="1" thickBot="1">
      <c r="A6" s="596"/>
      <c r="B6" s="673" t="s">
        <v>157</v>
      </c>
      <c r="C6" s="674"/>
      <c r="D6" s="674"/>
      <c r="E6" s="674"/>
      <c r="F6" s="674"/>
      <c r="G6" s="642" t="s">
        <v>34</v>
      </c>
      <c r="H6" s="673" t="s">
        <v>158</v>
      </c>
      <c r="I6" s="674"/>
      <c r="J6" s="674"/>
      <c r="K6" s="674"/>
      <c r="L6" s="674"/>
      <c r="M6" s="639" t="s">
        <v>33</v>
      </c>
      <c r="N6" s="673" t="s">
        <v>159</v>
      </c>
      <c r="O6" s="674"/>
      <c r="P6" s="674"/>
      <c r="Q6" s="674"/>
      <c r="R6" s="674"/>
      <c r="S6" s="642" t="s">
        <v>34</v>
      </c>
      <c r="T6" s="673" t="s">
        <v>160</v>
      </c>
      <c r="U6" s="674"/>
      <c r="V6" s="674"/>
      <c r="W6" s="674"/>
      <c r="X6" s="674"/>
      <c r="Y6" s="655" t="s">
        <v>33</v>
      </c>
    </row>
    <row r="7" spans="1:25" s="163" customFormat="1" ht="26.25" customHeight="1">
      <c r="A7" s="597"/>
      <c r="B7" s="608" t="s">
        <v>22</v>
      </c>
      <c r="C7" s="600"/>
      <c r="D7" s="599" t="s">
        <v>21</v>
      </c>
      <c r="E7" s="600"/>
      <c r="F7" s="668" t="s">
        <v>17</v>
      </c>
      <c r="G7" s="643"/>
      <c r="H7" s="608" t="s">
        <v>22</v>
      </c>
      <c r="I7" s="600"/>
      <c r="J7" s="599" t="s">
        <v>21</v>
      </c>
      <c r="K7" s="600"/>
      <c r="L7" s="668" t="s">
        <v>17</v>
      </c>
      <c r="M7" s="640"/>
      <c r="N7" s="608" t="s">
        <v>22</v>
      </c>
      <c r="O7" s="600"/>
      <c r="P7" s="599" t="s">
        <v>21</v>
      </c>
      <c r="Q7" s="600"/>
      <c r="R7" s="668" t="s">
        <v>17</v>
      </c>
      <c r="S7" s="643"/>
      <c r="T7" s="608" t="s">
        <v>22</v>
      </c>
      <c r="U7" s="600"/>
      <c r="V7" s="599" t="s">
        <v>21</v>
      </c>
      <c r="W7" s="600"/>
      <c r="X7" s="668" t="s">
        <v>17</v>
      </c>
      <c r="Y7" s="656"/>
    </row>
    <row r="8" spans="1:25" s="250" customFormat="1" ht="27" thickBot="1">
      <c r="A8" s="598"/>
      <c r="B8" s="253" t="s">
        <v>31</v>
      </c>
      <c r="C8" s="251" t="s">
        <v>30</v>
      </c>
      <c r="D8" s="252" t="s">
        <v>31</v>
      </c>
      <c r="E8" s="251" t="s">
        <v>30</v>
      </c>
      <c r="F8" s="651"/>
      <c r="G8" s="644"/>
      <c r="H8" s="253" t="s">
        <v>31</v>
      </c>
      <c r="I8" s="251" t="s">
        <v>30</v>
      </c>
      <c r="J8" s="252" t="s">
        <v>31</v>
      </c>
      <c r="K8" s="251" t="s">
        <v>30</v>
      </c>
      <c r="L8" s="651"/>
      <c r="M8" s="641"/>
      <c r="N8" s="253" t="s">
        <v>31</v>
      </c>
      <c r="O8" s="251" t="s">
        <v>30</v>
      </c>
      <c r="P8" s="252" t="s">
        <v>31</v>
      </c>
      <c r="Q8" s="251" t="s">
        <v>30</v>
      </c>
      <c r="R8" s="651"/>
      <c r="S8" s="644"/>
      <c r="T8" s="253" t="s">
        <v>31</v>
      </c>
      <c r="U8" s="251" t="s">
        <v>30</v>
      </c>
      <c r="V8" s="252" t="s">
        <v>31</v>
      </c>
      <c r="W8" s="251" t="s">
        <v>30</v>
      </c>
      <c r="X8" s="651"/>
      <c r="Y8" s="657"/>
    </row>
    <row r="9" spans="1:25" s="152" customFormat="1" ht="18" customHeight="1" thickBot="1" thickTop="1">
      <c r="A9" s="311" t="s">
        <v>24</v>
      </c>
      <c r="B9" s="310">
        <f>B10+B27+B44+B55+B67+B71</f>
        <v>26303.153</v>
      </c>
      <c r="C9" s="309">
        <f>C10+C27+C44+C55+C67+C71</f>
        <v>15953.663999999999</v>
      </c>
      <c r="D9" s="307">
        <f>D10+D27+D44+D55+D67+D71</f>
        <v>2521.797</v>
      </c>
      <c r="E9" s="308">
        <f>E10+E27+E44+E55+E67+E71</f>
        <v>964.207</v>
      </c>
      <c r="F9" s="307">
        <f aca="true" t="shared" si="0" ref="F9:F30">SUM(B9:E9)</f>
        <v>45742.820999999996</v>
      </c>
      <c r="G9" s="319">
        <f aca="true" t="shared" si="1" ref="G9:G30">F9/$F$9</f>
        <v>1</v>
      </c>
      <c r="H9" s="310">
        <f>H10+H27+H44+H55+H67+H71</f>
        <v>27904.097</v>
      </c>
      <c r="I9" s="309">
        <f>I10+I27+I44+I55+I67+I71</f>
        <v>18698.694</v>
      </c>
      <c r="J9" s="307">
        <f>J10+J27+J44+J55+J67+J71</f>
        <v>2572.1360000000004</v>
      </c>
      <c r="K9" s="308">
        <f>K10+K27+K44+K55+K67+K71</f>
        <v>1004.0489999999999</v>
      </c>
      <c r="L9" s="307">
        <f aca="true" t="shared" si="2" ref="L9:L30">SUM(H9:K9)</f>
        <v>50178.975999999995</v>
      </c>
      <c r="M9" s="385">
        <f aca="true" t="shared" si="3" ref="M9:M53">IF(ISERROR(F9/L9-1),"         /0",(F9/L9-1))</f>
        <v>-0.08840664664021836</v>
      </c>
      <c r="N9" s="390">
        <f>N10+N27+N44+N55+N67+N71</f>
        <v>221035.57</v>
      </c>
      <c r="O9" s="309">
        <f>O10+O27+O44+O55+O67+O71</f>
        <v>123626.042</v>
      </c>
      <c r="P9" s="307">
        <f>P10+P27+P44+P55+P67+P71</f>
        <v>32104.893</v>
      </c>
      <c r="Q9" s="308">
        <f>Q10+Q27+Q44+Q55+Q67+Q71</f>
        <v>11754.35</v>
      </c>
      <c r="R9" s="307">
        <f aca="true" t="shared" si="4" ref="R9:R30">SUM(N9:Q9)</f>
        <v>388520.855</v>
      </c>
      <c r="S9" s="405">
        <f aca="true" t="shared" si="5" ref="S9:S30">R9/$R$9</f>
        <v>1</v>
      </c>
      <c r="T9" s="310">
        <f>T10+T27+T44+T55+T67+T71</f>
        <v>216664.86000000002</v>
      </c>
      <c r="U9" s="309">
        <f>U10+U27+U44+U55+U67+U71</f>
        <v>121467.91900000001</v>
      </c>
      <c r="V9" s="307">
        <f>V10+V27+V44+V55+V67+V71</f>
        <v>27964.130999999998</v>
      </c>
      <c r="W9" s="308">
        <f>W10+W27+W44+W55+W67+W71</f>
        <v>13333.066</v>
      </c>
      <c r="X9" s="307">
        <f aca="true" t="shared" si="6" ref="X9:X30">SUM(T9:W9)</f>
        <v>379429.976</v>
      </c>
      <c r="Y9" s="306">
        <f>IF(ISERROR(R9/X9-1),"         /0",(R9/X9-1))</f>
        <v>0.023959306262085978</v>
      </c>
    </row>
    <row r="10" spans="1:25" s="220" customFormat="1" ht="19.5" customHeight="1">
      <c r="A10" s="227" t="s">
        <v>61</v>
      </c>
      <c r="B10" s="224">
        <f>SUM(B11:B26)</f>
        <v>16511.387</v>
      </c>
      <c r="C10" s="223">
        <f>SUM(C11:C26)</f>
        <v>6919.513</v>
      </c>
      <c r="D10" s="222">
        <f>SUM(D11:D26)</f>
        <v>2319.775</v>
      </c>
      <c r="E10" s="292">
        <f>SUM(E11:E26)</f>
        <v>393.588</v>
      </c>
      <c r="F10" s="222">
        <f t="shared" si="0"/>
        <v>26144.263</v>
      </c>
      <c r="G10" s="225">
        <f t="shared" si="1"/>
        <v>0.571548986889112</v>
      </c>
      <c r="H10" s="224">
        <f>SUM(H11:H26)</f>
        <v>17521.817</v>
      </c>
      <c r="I10" s="223">
        <f>SUM(I11:I26)</f>
        <v>10070.63</v>
      </c>
      <c r="J10" s="222">
        <f>SUM(J11:J26)</f>
        <v>2169.349</v>
      </c>
      <c r="K10" s="292">
        <f>SUM(K11:K26)</f>
        <v>378.13199999999995</v>
      </c>
      <c r="L10" s="222">
        <f t="shared" si="2"/>
        <v>30139.928000000004</v>
      </c>
      <c r="M10" s="386">
        <f t="shared" si="3"/>
        <v>-0.13257048921948333</v>
      </c>
      <c r="N10" s="391">
        <f>SUM(N11:N26)</f>
        <v>146602.61200000002</v>
      </c>
      <c r="O10" s="223">
        <f>SUM(O11:O26)</f>
        <v>57055.72400000001</v>
      </c>
      <c r="P10" s="222">
        <f>SUM(P11:P26)</f>
        <v>29747.52</v>
      </c>
      <c r="Q10" s="292">
        <f>SUM(Q11:Q26)</f>
        <v>7950.216999999999</v>
      </c>
      <c r="R10" s="222">
        <f t="shared" si="4"/>
        <v>241356.07300000003</v>
      </c>
      <c r="S10" s="406">
        <f t="shared" si="5"/>
        <v>0.6212178056696597</v>
      </c>
      <c r="T10" s="224">
        <f>SUM(T11:T26)</f>
        <v>146071.17700000003</v>
      </c>
      <c r="U10" s="223">
        <f>SUM(U11:U26)</f>
        <v>64009.59600000001</v>
      </c>
      <c r="V10" s="222">
        <f>SUM(V11:V26)</f>
        <v>26528.931999999997</v>
      </c>
      <c r="W10" s="292">
        <f>SUM(W11:W26)</f>
        <v>8160.022000000001</v>
      </c>
      <c r="X10" s="222">
        <f t="shared" si="6"/>
        <v>244769.72700000004</v>
      </c>
      <c r="Y10" s="221">
        <f aca="true" t="shared" si="7" ref="Y10:Y17">IF(ISERROR(R10/X10-1),"         /0",IF(R10/X10&gt;5,"  *  ",(R10/X10-1)))</f>
        <v>-0.013946389702023887</v>
      </c>
    </row>
    <row r="11" spans="1:25" ht="19.5" customHeight="1">
      <c r="A11" s="219" t="s">
        <v>181</v>
      </c>
      <c r="B11" s="217">
        <v>7149.751</v>
      </c>
      <c r="C11" s="214">
        <v>3050.072</v>
      </c>
      <c r="D11" s="213">
        <v>0</v>
      </c>
      <c r="E11" s="265">
        <v>0</v>
      </c>
      <c r="F11" s="213">
        <f t="shared" si="0"/>
        <v>10199.823</v>
      </c>
      <c r="G11" s="216">
        <f t="shared" si="1"/>
        <v>0.22298194070715494</v>
      </c>
      <c r="H11" s="217">
        <v>6350.4710000000005</v>
      </c>
      <c r="I11" s="214">
        <v>4150.963000000001</v>
      </c>
      <c r="J11" s="213"/>
      <c r="K11" s="265"/>
      <c r="L11" s="213">
        <f t="shared" si="2"/>
        <v>10501.434000000001</v>
      </c>
      <c r="M11" s="387">
        <f t="shared" si="3"/>
        <v>-0.028720934683777566</v>
      </c>
      <c r="N11" s="392">
        <v>59362.46899999999</v>
      </c>
      <c r="O11" s="214">
        <v>27032.700000000004</v>
      </c>
      <c r="P11" s="213"/>
      <c r="Q11" s="265"/>
      <c r="R11" s="213">
        <f t="shared" si="4"/>
        <v>86395.169</v>
      </c>
      <c r="S11" s="407">
        <f t="shared" si="5"/>
        <v>0.2223694504121278</v>
      </c>
      <c r="T11" s="217">
        <v>48581.566999999995</v>
      </c>
      <c r="U11" s="214">
        <v>28450.734000000004</v>
      </c>
      <c r="V11" s="213">
        <v>43.935</v>
      </c>
      <c r="W11" s="265"/>
      <c r="X11" s="213">
        <f t="shared" si="6"/>
        <v>77076.236</v>
      </c>
      <c r="Y11" s="212">
        <f t="shared" si="7"/>
        <v>0.1209053981307544</v>
      </c>
    </row>
    <row r="12" spans="1:25" ht="19.5" customHeight="1">
      <c r="A12" s="219" t="s">
        <v>215</v>
      </c>
      <c r="B12" s="217">
        <v>2372.37</v>
      </c>
      <c r="C12" s="214">
        <v>1276.1970000000001</v>
      </c>
      <c r="D12" s="213">
        <v>467.795</v>
      </c>
      <c r="E12" s="265">
        <v>62.319</v>
      </c>
      <c r="F12" s="213">
        <f t="shared" si="0"/>
        <v>4178.6810000000005</v>
      </c>
      <c r="G12" s="216">
        <f t="shared" si="1"/>
        <v>0.09135162433466884</v>
      </c>
      <c r="H12" s="217">
        <v>2063.138</v>
      </c>
      <c r="I12" s="214">
        <v>1112.655</v>
      </c>
      <c r="J12" s="213">
        <v>33.498</v>
      </c>
      <c r="K12" s="265">
        <v>19.567999999999998</v>
      </c>
      <c r="L12" s="213">
        <f t="shared" si="2"/>
        <v>3228.859</v>
      </c>
      <c r="M12" s="387">
        <f t="shared" si="3"/>
        <v>0.2941664532269761</v>
      </c>
      <c r="N12" s="392">
        <v>17225.495</v>
      </c>
      <c r="O12" s="214">
        <v>8044.883000000001</v>
      </c>
      <c r="P12" s="213">
        <v>7358.37</v>
      </c>
      <c r="Q12" s="265">
        <v>2982.067</v>
      </c>
      <c r="R12" s="213">
        <f t="shared" si="4"/>
        <v>35610.815</v>
      </c>
      <c r="S12" s="407">
        <f t="shared" si="5"/>
        <v>0.09165740922710572</v>
      </c>
      <c r="T12" s="217">
        <v>16619.900999999998</v>
      </c>
      <c r="U12" s="214">
        <v>8034.822</v>
      </c>
      <c r="V12" s="213">
        <v>2316.114</v>
      </c>
      <c r="W12" s="265">
        <v>310.13599999999997</v>
      </c>
      <c r="X12" s="213">
        <f t="shared" si="6"/>
        <v>27280.972999999998</v>
      </c>
      <c r="Y12" s="212">
        <f t="shared" si="7"/>
        <v>0.30533522393061285</v>
      </c>
    </row>
    <row r="13" spans="1:25" ht="19.5" customHeight="1">
      <c r="A13" s="219" t="s">
        <v>216</v>
      </c>
      <c r="B13" s="217">
        <v>3085.436</v>
      </c>
      <c r="C13" s="214">
        <v>467.447</v>
      </c>
      <c r="D13" s="213">
        <v>0</v>
      </c>
      <c r="E13" s="265">
        <v>0</v>
      </c>
      <c r="F13" s="213">
        <f t="shared" si="0"/>
        <v>3552.8830000000003</v>
      </c>
      <c r="G13" s="216">
        <f t="shared" si="1"/>
        <v>0.07767083276302528</v>
      </c>
      <c r="H13" s="217">
        <v>2873.968</v>
      </c>
      <c r="I13" s="214">
        <v>1469.793</v>
      </c>
      <c r="J13" s="213"/>
      <c r="K13" s="265"/>
      <c r="L13" s="213">
        <f t="shared" si="2"/>
        <v>4343.7609999999995</v>
      </c>
      <c r="M13" s="387">
        <f t="shared" si="3"/>
        <v>-0.1820721720186721</v>
      </c>
      <c r="N13" s="392">
        <v>27334.831999999995</v>
      </c>
      <c r="O13" s="214">
        <v>3580.057</v>
      </c>
      <c r="P13" s="213"/>
      <c r="Q13" s="265"/>
      <c r="R13" s="213">
        <f t="shared" si="4"/>
        <v>30914.888999999996</v>
      </c>
      <c r="S13" s="407">
        <f t="shared" si="5"/>
        <v>0.07957073243854566</v>
      </c>
      <c r="T13" s="217">
        <v>26807.014000000006</v>
      </c>
      <c r="U13" s="214">
        <v>7737.709000000001</v>
      </c>
      <c r="V13" s="213"/>
      <c r="W13" s="265"/>
      <c r="X13" s="213">
        <f t="shared" si="6"/>
        <v>34544.723000000005</v>
      </c>
      <c r="Y13" s="212">
        <f t="shared" si="7"/>
        <v>-0.10507636723559799</v>
      </c>
    </row>
    <row r="14" spans="1:25" ht="19.5" customHeight="1">
      <c r="A14" s="219" t="s">
        <v>182</v>
      </c>
      <c r="B14" s="217">
        <v>1188.735</v>
      </c>
      <c r="C14" s="214">
        <v>933.803</v>
      </c>
      <c r="D14" s="213">
        <v>0</v>
      </c>
      <c r="E14" s="265">
        <v>0</v>
      </c>
      <c r="F14" s="213">
        <f t="shared" si="0"/>
        <v>2122.538</v>
      </c>
      <c r="G14" s="216">
        <f t="shared" si="1"/>
        <v>0.04640155446468857</v>
      </c>
      <c r="H14" s="217">
        <v>3100.135</v>
      </c>
      <c r="I14" s="214">
        <v>2284.049</v>
      </c>
      <c r="J14" s="213"/>
      <c r="K14" s="265"/>
      <c r="L14" s="213">
        <f t="shared" si="2"/>
        <v>5384.184</v>
      </c>
      <c r="M14" s="387">
        <f t="shared" si="3"/>
        <v>-0.6057827889982957</v>
      </c>
      <c r="N14" s="392">
        <v>21000.047000000002</v>
      </c>
      <c r="O14" s="214">
        <v>9324.085000000001</v>
      </c>
      <c r="P14" s="213"/>
      <c r="Q14" s="265"/>
      <c r="R14" s="213">
        <f t="shared" si="4"/>
        <v>30324.132000000005</v>
      </c>
      <c r="S14" s="407">
        <f t="shared" si="5"/>
        <v>0.07805020402315342</v>
      </c>
      <c r="T14" s="217">
        <v>30139.141000000003</v>
      </c>
      <c r="U14" s="214">
        <v>11835.815</v>
      </c>
      <c r="V14" s="213"/>
      <c r="W14" s="265"/>
      <c r="X14" s="213">
        <f t="shared" si="6"/>
        <v>41974.956000000006</v>
      </c>
      <c r="Y14" s="212">
        <f t="shared" si="7"/>
        <v>-0.2775660801169154</v>
      </c>
    </row>
    <row r="15" spans="1:25" ht="19.5" customHeight="1">
      <c r="A15" s="219" t="s">
        <v>217</v>
      </c>
      <c r="B15" s="217">
        <v>0</v>
      </c>
      <c r="C15" s="214">
        <v>0</v>
      </c>
      <c r="D15" s="213">
        <v>917.284</v>
      </c>
      <c r="E15" s="265">
        <v>330.869</v>
      </c>
      <c r="F15" s="213">
        <f t="shared" si="0"/>
        <v>1248.153</v>
      </c>
      <c r="G15" s="216">
        <f t="shared" si="1"/>
        <v>0.027286314501678857</v>
      </c>
      <c r="H15" s="217"/>
      <c r="I15" s="214"/>
      <c r="J15" s="213">
        <v>2135.491</v>
      </c>
      <c r="K15" s="265">
        <v>358.174</v>
      </c>
      <c r="L15" s="213">
        <f t="shared" si="2"/>
        <v>2493.665</v>
      </c>
      <c r="M15" s="387">
        <f t="shared" si="3"/>
        <v>-0.49947045814092905</v>
      </c>
      <c r="N15" s="392"/>
      <c r="O15" s="214"/>
      <c r="P15" s="213">
        <v>16274.087</v>
      </c>
      <c r="Q15" s="265">
        <v>4794.726999999999</v>
      </c>
      <c r="R15" s="213">
        <f t="shared" si="4"/>
        <v>21068.814</v>
      </c>
      <c r="S15" s="407">
        <f t="shared" si="5"/>
        <v>0.05422827044895698</v>
      </c>
      <c r="T15" s="217"/>
      <c r="U15" s="214"/>
      <c r="V15" s="213">
        <v>19689.8</v>
      </c>
      <c r="W15" s="265">
        <v>4229.834000000001</v>
      </c>
      <c r="X15" s="213">
        <f t="shared" si="6"/>
        <v>23919.634</v>
      </c>
      <c r="Y15" s="212">
        <f t="shared" si="7"/>
        <v>-0.11918326175057692</v>
      </c>
    </row>
    <row r="16" spans="1:25" ht="19.5" customHeight="1">
      <c r="A16" s="219" t="s">
        <v>161</v>
      </c>
      <c r="B16" s="217">
        <v>745.605</v>
      </c>
      <c r="C16" s="214">
        <v>418.949</v>
      </c>
      <c r="D16" s="213">
        <v>0</v>
      </c>
      <c r="E16" s="265">
        <v>0</v>
      </c>
      <c r="F16" s="213">
        <f>SUM(B16:E16)</f>
        <v>1164.554</v>
      </c>
      <c r="G16" s="216">
        <f>F16/$F$9</f>
        <v>0.025458727173822537</v>
      </c>
      <c r="H16" s="217">
        <v>692.858</v>
      </c>
      <c r="I16" s="214">
        <v>460.97200000000004</v>
      </c>
      <c r="J16" s="213"/>
      <c r="K16" s="265"/>
      <c r="L16" s="213">
        <f>SUM(H16:K16)</f>
        <v>1153.83</v>
      </c>
      <c r="M16" s="387">
        <f>IF(ISERROR(F16/L16-1),"         /0",(F16/L16-1))</f>
        <v>0.009294263453021756</v>
      </c>
      <c r="N16" s="392">
        <v>4816.958999999999</v>
      </c>
      <c r="O16" s="214">
        <v>2895.1620000000016</v>
      </c>
      <c r="P16" s="213">
        <v>0</v>
      </c>
      <c r="Q16" s="265">
        <v>0</v>
      </c>
      <c r="R16" s="213">
        <f>SUM(N16:Q16)</f>
        <v>7712.121000000001</v>
      </c>
      <c r="S16" s="407">
        <f>R16/$R$9</f>
        <v>0.01984995374315235</v>
      </c>
      <c r="T16" s="217">
        <v>5005.680999999999</v>
      </c>
      <c r="U16" s="214">
        <v>3333.811999999999</v>
      </c>
      <c r="V16" s="213">
        <v>0</v>
      </c>
      <c r="W16" s="265">
        <v>0</v>
      </c>
      <c r="X16" s="213">
        <f>SUM(T16:W16)</f>
        <v>8339.492999999999</v>
      </c>
      <c r="Y16" s="212">
        <f t="shared" si="7"/>
        <v>-0.07522903370744449</v>
      </c>
    </row>
    <row r="17" spans="1:25" ht="19.5" customHeight="1">
      <c r="A17" s="219" t="s">
        <v>218</v>
      </c>
      <c r="B17" s="217">
        <v>0</v>
      </c>
      <c r="C17" s="214">
        <v>0</v>
      </c>
      <c r="D17" s="213">
        <v>934.696</v>
      </c>
      <c r="E17" s="265">
        <v>0</v>
      </c>
      <c r="F17" s="213">
        <f>SUM(B17:E17)</f>
        <v>934.696</v>
      </c>
      <c r="G17" s="216">
        <f>F17/$F$9</f>
        <v>0.020433720080359714</v>
      </c>
      <c r="H17" s="217"/>
      <c r="I17" s="214"/>
      <c r="J17" s="213"/>
      <c r="K17" s="265"/>
      <c r="L17" s="213">
        <f>SUM(H17:K17)</f>
        <v>0</v>
      </c>
      <c r="M17" s="387" t="str">
        <f>IF(ISERROR(F17/L17-1),"         /0",(F17/L17-1))</f>
        <v>         /0</v>
      </c>
      <c r="N17" s="392"/>
      <c r="O17" s="214"/>
      <c r="P17" s="213">
        <v>5965.829</v>
      </c>
      <c r="Q17" s="265">
        <v>125.56200000000001</v>
      </c>
      <c r="R17" s="213">
        <f>SUM(N17:Q17)</f>
        <v>6091.391</v>
      </c>
      <c r="S17" s="407">
        <f>R17/$R$9</f>
        <v>0.015678414483052655</v>
      </c>
      <c r="T17" s="217"/>
      <c r="U17" s="214"/>
      <c r="V17" s="213"/>
      <c r="W17" s="265"/>
      <c r="X17" s="213">
        <f>SUM(T17:W17)</f>
        <v>0</v>
      </c>
      <c r="Y17" s="212" t="str">
        <f t="shared" si="7"/>
        <v>         /0</v>
      </c>
    </row>
    <row r="18" spans="1:25" ht="19.5" customHeight="1">
      <c r="A18" s="219" t="s">
        <v>221</v>
      </c>
      <c r="B18" s="217">
        <v>797.4970000000001</v>
      </c>
      <c r="C18" s="214">
        <v>0</v>
      </c>
      <c r="D18" s="213">
        <v>0</v>
      </c>
      <c r="E18" s="265">
        <v>0</v>
      </c>
      <c r="F18" s="213">
        <f aca="true" t="shared" si="8" ref="F18:F25">SUM(B18:E18)</f>
        <v>797.4970000000001</v>
      </c>
      <c r="G18" s="216">
        <f aca="true" t="shared" si="9" ref="G18:G25">F18/$F$9</f>
        <v>0.01743436418143079</v>
      </c>
      <c r="H18" s="217">
        <v>1148.137</v>
      </c>
      <c r="I18" s="214"/>
      <c r="J18" s="213"/>
      <c r="K18" s="265"/>
      <c r="L18" s="213">
        <f aca="true" t="shared" si="10" ref="L18:L25">SUM(H18:K18)</f>
        <v>1148.137</v>
      </c>
      <c r="M18" s="387">
        <f aca="true" t="shared" si="11" ref="M18:M25">IF(ISERROR(F18/L18-1),"         /0",(F18/L18-1))</f>
        <v>-0.3053990943589484</v>
      </c>
      <c r="N18" s="392">
        <v>6384.8989999999985</v>
      </c>
      <c r="O18" s="214"/>
      <c r="P18" s="213"/>
      <c r="Q18" s="265"/>
      <c r="R18" s="213">
        <f aca="true" t="shared" si="12" ref="R18:R25">SUM(N18:Q18)</f>
        <v>6384.8989999999985</v>
      </c>
      <c r="S18" s="407">
        <f aca="true" t="shared" si="13" ref="S18:S25">R18/$R$9</f>
        <v>0.01643386427737579</v>
      </c>
      <c r="T18" s="217">
        <v>6955.652000000001</v>
      </c>
      <c r="U18" s="214"/>
      <c r="V18" s="213"/>
      <c r="W18" s="265"/>
      <c r="X18" s="213">
        <f aca="true" t="shared" si="14" ref="X18:X25">SUM(T18:W18)</f>
        <v>6955.652000000001</v>
      </c>
      <c r="Y18" s="212">
        <f aca="true" t="shared" si="15" ref="Y18:Y25">IF(ISERROR(R18/X18-1),"         /0",IF(R18/X18&gt;5,"  *  ",(R18/X18-1)))</f>
        <v>-0.08205600280175063</v>
      </c>
    </row>
    <row r="19" spans="1:25" ht="19.5" customHeight="1">
      <c r="A19" s="219" t="s">
        <v>162</v>
      </c>
      <c r="B19" s="217">
        <v>486.53</v>
      </c>
      <c r="C19" s="214">
        <v>201.725</v>
      </c>
      <c r="D19" s="213">
        <v>0</v>
      </c>
      <c r="E19" s="265">
        <v>0</v>
      </c>
      <c r="F19" s="213">
        <f t="shared" si="8"/>
        <v>688.255</v>
      </c>
      <c r="G19" s="216">
        <f t="shared" si="9"/>
        <v>0.015046186154544339</v>
      </c>
      <c r="H19" s="217">
        <v>0</v>
      </c>
      <c r="I19" s="214">
        <v>0</v>
      </c>
      <c r="J19" s="213"/>
      <c r="K19" s="265"/>
      <c r="L19" s="213">
        <f t="shared" si="10"/>
        <v>0</v>
      </c>
      <c r="M19" s="387" t="str">
        <f t="shared" si="11"/>
        <v>         /0</v>
      </c>
      <c r="N19" s="392">
        <v>2865.95</v>
      </c>
      <c r="O19" s="214">
        <v>1378.5559999999998</v>
      </c>
      <c r="P19" s="213"/>
      <c r="Q19" s="265"/>
      <c r="R19" s="213">
        <f t="shared" si="12"/>
        <v>4244.505999999999</v>
      </c>
      <c r="S19" s="407">
        <f t="shared" si="13"/>
        <v>0.010924782918023795</v>
      </c>
      <c r="T19" s="217">
        <v>0</v>
      </c>
      <c r="U19" s="214">
        <v>0</v>
      </c>
      <c r="V19" s="213"/>
      <c r="W19" s="265"/>
      <c r="X19" s="213">
        <f t="shared" si="14"/>
        <v>0</v>
      </c>
      <c r="Y19" s="212" t="str">
        <f t="shared" si="15"/>
        <v>         /0</v>
      </c>
    </row>
    <row r="20" spans="1:25" ht="19.5" customHeight="1">
      <c r="A20" s="219" t="s">
        <v>223</v>
      </c>
      <c r="B20" s="217">
        <v>0</v>
      </c>
      <c r="C20" s="214">
        <v>350.307</v>
      </c>
      <c r="D20" s="213">
        <v>0</v>
      </c>
      <c r="E20" s="265">
        <v>0</v>
      </c>
      <c r="F20" s="213">
        <f>SUM(B20:E20)</f>
        <v>350.307</v>
      </c>
      <c r="G20" s="216">
        <f>F20/$F$9</f>
        <v>0.0076581853139315575</v>
      </c>
      <c r="H20" s="217">
        <v>183.265</v>
      </c>
      <c r="I20" s="214">
        <v>216.46</v>
      </c>
      <c r="J20" s="213"/>
      <c r="K20" s="265"/>
      <c r="L20" s="213">
        <f>SUM(H20:K20)</f>
        <v>399.725</v>
      </c>
      <c r="M20" s="387">
        <f>IF(ISERROR(F20/L20-1),"         /0",(F20/L20-1))</f>
        <v>-0.12362999562199017</v>
      </c>
      <c r="N20" s="392"/>
      <c r="O20" s="214">
        <v>2649.718</v>
      </c>
      <c r="P20" s="213"/>
      <c r="Q20" s="265"/>
      <c r="R20" s="213">
        <f>SUM(N20:Q20)</f>
        <v>2649.718</v>
      </c>
      <c r="S20" s="407">
        <f>R20/$R$9</f>
        <v>0.006820014848366376</v>
      </c>
      <c r="T20" s="217">
        <v>1861.647</v>
      </c>
      <c r="U20" s="214">
        <v>1206.5910000000001</v>
      </c>
      <c r="V20" s="213"/>
      <c r="W20" s="265"/>
      <c r="X20" s="213">
        <f>SUM(T20:W20)</f>
        <v>3068.2380000000003</v>
      </c>
      <c r="Y20" s="212">
        <f>IF(ISERROR(R20/X20-1),"         /0",IF(R20/X20&gt;5,"  *  ",(R20/X20-1)))</f>
        <v>-0.13640402080933756</v>
      </c>
    </row>
    <row r="21" spans="1:25" ht="19.5" customHeight="1">
      <c r="A21" s="219" t="s">
        <v>225</v>
      </c>
      <c r="B21" s="217">
        <v>249.561</v>
      </c>
      <c r="C21" s="214">
        <v>0</v>
      </c>
      <c r="D21" s="213">
        <v>0</v>
      </c>
      <c r="E21" s="265">
        <v>0</v>
      </c>
      <c r="F21" s="213">
        <f t="shared" si="8"/>
        <v>249.561</v>
      </c>
      <c r="G21" s="216">
        <f t="shared" si="9"/>
        <v>0.005455741350101692</v>
      </c>
      <c r="H21" s="217">
        <v>670.211</v>
      </c>
      <c r="I21" s="214">
        <v>148.305</v>
      </c>
      <c r="J21" s="213"/>
      <c r="K21" s="265"/>
      <c r="L21" s="213">
        <f t="shared" si="10"/>
        <v>818.5160000000001</v>
      </c>
      <c r="M21" s="387">
        <f t="shared" si="11"/>
        <v>-0.6951055324514122</v>
      </c>
      <c r="N21" s="392">
        <v>3409.3900000000003</v>
      </c>
      <c r="O21" s="214">
        <v>250.595</v>
      </c>
      <c r="P21" s="213">
        <v>47.875</v>
      </c>
      <c r="Q21" s="265">
        <v>40.532</v>
      </c>
      <c r="R21" s="213">
        <f t="shared" si="12"/>
        <v>3748.3920000000003</v>
      </c>
      <c r="S21" s="407">
        <f t="shared" si="13"/>
        <v>0.009647852751688196</v>
      </c>
      <c r="T21" s="217">
        <v>6401.190000000001</v>
      </c>
      <c r="U21" s="214">
        <v>1334.207</v>
      </c>
      <c r="V21" s="213"/>
      <c r="W21" s="265"/>
      <c r="X21" s="213">
        <f t="shared" si="14"/>
        <v>7735.397000000002</v>
      </c>
      <c r="Y21" s="212">
        <f t="shared" si="15"/>
        <v>-0.5154234488546613</v>
      </c>
    </row>
    <row r="22" spans="1:25" ht="19.5" customHeight="1">
      <c r="A22" s="219" t="s">
        <v>202</v>
      </c>
      <c r="B22" s="217">
        <v>103.669</v>
      </c>
      <c r="C22" s="214">
        <v>115.129</v>
      </c>
      <c r="D22" s="213">
        <v>0</v>
      </c>
      <c r="E22" s="265">
        <v>0</v>
      </c>
      <c r="F22" s="213">
        <f t="shared" si="8"/>
        <v>218.798</v>
      </c>
      <c r="G22" s="216">
        <f t="shared" si="9"/>
        <v>0.0047832205189094045</v>
      </c>
      <c r="H22" s="217">
        <v>102.038</v>
      </c>
      <c r="I22" s="214">
        <v>123.807</v>
      </c>
      <c r="J22" s="213"/>
      <c r="K22" s="265"/>
      <c r="L22" s="213">
        <f t="shared" si="10"/>
        <v>225.845</v>
      </c>
      <c r="M22" s="387">
        <f t="shared" si="11"/>
        <v>-0.03120281609068165</v>
      </c>
      <c r="N22" s="392">
        <v>685.188</v>
      </c>
      <c r="O22" s="214">
        <v>767.463</v>
      </c>
      <c r="P22" s="213"/>
      <c r="Q22" s="265"/>
      <c r="R22" s="213">
        <f t="shared" si="12"/>
        <v>1452.6509999999998</v>
      </c>
      <c r="S22" s="407">
        <f t="shared" si="13"/>
        <v>0.003738926704462235</v>
      </c>
      <c r="T22" s="217">
        <v>841.684</v>
      </c>
      <c r="U22" s="214">
        <v>930.756</v>
      </c>
      <c r="V22" s="213"/>
      <c r="W22" s="265"/>
      <c r="X22" s="213">
        <f t="shared" si="14"/>
        <v>1772.44</v>
      </c>
      <c r="Y22" s="212">
        <f t="shared" si="15"/>
        <v>-0.18042303265554838</v>
      </c>
    </row>
    <row r="23" spans="1:25" ht="19.5" customHeight="1">
      <c r="A23" s="219" t="s">
        <v>186</v>
      </c>
      <c r="B23" s="217">
        <v>111.75999999999999</v>
      </c>
      <c r="C23" s="214">
        <v>95.68700000000001</v>
      </c>
      <c r="D23" s="213">
        <v>0</v>
      </c>
      <c r="E23" s="265">
        <v>0</v>
      </c>
      <c r="F23" s="213">
        <f>SUM(B23:E23)</f>
        <v>207.447</v>
      </c>
      <c r="G23" s="216">
        <f t="shared" si="9"/>
        <v>0.004535072290360055</v>
      </c>
      <c r="H23" s="217">
        <v>161.94299999999998</v>
      </c>
      <c r="I23" s="214">
        <v>88.393</v>
      </c>
      <c r="J23" s="213"/>
      <c r="K23" s="265"/>
      <c r="L23" s="213">
        <f>SUM(H23:K23)</f>
        <v>250.33599999999998</v>
      </c>
      <c r="M23" s="387">
        <f>IF(ISERROR(F23/L23-1),"         /0",(F23/L23-1))</f>
        <v>-0.17132573820784858</v>
      </c>
      <c r="N23" s="392">
        <v>1478.5020000000006</v>
      </c>
      <c r="O23" s="214">
        <v>998.403</v>
      </c>
      <c r="P23" s="213"/>
      <c r="Q23" s="265"/>
      <c r="R23" s="213">
        <f>SUM(N23:Q23)</f>
        <v>2476.9050000000007</v>
      </c>
      <c r="S23" s="407">
        <f t="shared" si="13"/>
        <v>0.006375217618626935</v>
      </c>
      <c r="T23" s="217">
        <v>1384.456999999999</v>
      </c>
      <c r="U23" s="214">
        <v>1029.198</v>
      </c>
      <c r="V23" s="213"/>
      <c r="W23" s="265"/>
      <c r="X23" s="213">
        <f>SUM(T23:W23)</f>
        <v>2413.654999999999</v>
      </c>
      <c r="Y23" s="212">
        <f>IF(ISERROR(R23/X23-1),"         /0",IF(R23/X23&gt;5,"  *  ",(R23/X23-1)))</f>
        <v>0.026205070732976177</v>
      </c>
    </row>
    <row r="24" spans="1:25" ht="19.5" customHeight="1">
      <c r="A24" s="219" t="s">
        <v>220</v>
      </c>
      <c r="B24" s="217">
        <v>87.261</v>
      </c>
      <c r="C24" s="214">
        <v>0</v>
      </c>
      <c r="D24" s="213">
        <v>0</v>
      </c>
      <c r="E24" s="265">
        <v>0</v>
      </c>
      <c r="F24" s="213">
        <f t="shared" si="8"/>
        <v>87.261</v>
      </c>
      <c r="G24" s="216">
        <f t="shared" si="9"/>
        <v>0.0019076436059769905</v>
      </c>
      <c r="H24" s="217">
        <v>56.994</v>
      </c>
      <c r="I24" s="214"/>
      <c r="J24" s="213"/>
      <c r="K24" s="265"/>
      <c r="L24" s="213">
        <f t="shared" si="10"/>
        <v>56.994</v>
      </c>
      <c r="M24" s="387">
        <f t="shared" si="11"/>
        <v>0.531055900621118</v>
      </c>
      <c r="N24" s="392">
        <v>762.3249999999999</v>
      </c>
      <c r="O24" s="214"/>
      <c r="P24" s="213"/>
      <c r="Q24" s="265"/>
      <c r="R24" s="213">
        <f t="shared" si="12"/>
        <v>762.3249999999999</v>
      </c>
      <c r="S24" s="407">
        <f t="shared" si="13"/>
        <v>0.0019621211839451966</v>
      </c>
      <c r="T24" s="217">
        <v>488.212</v>
      </c>
      <c r="U24" s="214"/>
      <c r="V24" s="213"/>
      <c r="W24" s="265"/>
      <c r="X24" s="213">
        <f t="shared" si="14"/>
        <v>488.212</v>
      </c>
      <c r="Y24" s="212">
        <f t="shared" si="15"/>
        <v>0.5614630529360194</v>
      </c>
    </row>
    <row r="25" spans="1:25" ht="19.5" customHeight="1">
      <c r="A25" s="219" t="s">
        <v>196</v>
      </c>
      <c r="B25" s="217">
        <v>75.202</v>
      </c>
      <c r="C25" s="214">
        <v>1.2990000000000002</v>
      </c>
      <c r="D25" s="213">
        <v>0</v>
      </c>
      <c r="E25" s="265">
        <v>0</v>
      </c>
      <c r="F25" s="213">
        <f t="shared" si="8"/>
        <v>76.501</v>
      </c>
      <c r="G25" s="216">
        <f t="shared" si="9"/>
        <v>0.0016724154376049525</v>
      </c>
      <c r="H25" s="217">
        <v>68.524</v>
      </c>
      <c r="I25" s="214">
        <v>0.522</v>
      </c>
      <c r="J25" s="213"/>
      <c r="K25" s="265"/>
      <c r="L25" s="213">
        <f t="shared" si="10"/>
        <v>69.046</v>
      </c>
      <c r="M25" s="387">
        <f t="shared" si="11"/>
        <v>0.1079714972626944</v>
      </c>
      <c r="N25" s="392">
        <v>747.862</v>
      </c>
      <c r="O25" s="214">
        <v>9.129000000000001</v>
      </c>
      <c r="P25" s="213"/>
      <c r="Q25" s="265"/>
      <c r="R25" s="213">
        <f t="shared" si="12"/>
        <v>756.991</v>
      </c>
      <c r="S25" s="407">
        <f t="shared" si="13"/>
        <v>0.0019483921911991058</v>
      </c>
      <c r="T25" s="217">
        <v>405.366</v>
      </c>
      <c r="U25" s="214">
        <v>7.349000000000001</v>
      </c>
      <c r="V25" s="213"/>
      <c r="W25" s="265"/>
      <c r="X25" s="213">
        <f t="shared" si="14"/>
        <v>412.715</v>
      </c>
      <c r="Y25" s="212">
        <f t="shared" si="15"/>
        <v>0.8341737034030747</v>
      </c>
    </row>
    <row r="26" spans="1:25" ht="19.5" customHeight="1" thickBot="1">
      <c r="A26" s="219" t="s">
        <v>175</v>
      </c>
      <c r="B26" s="217">
        <v>58.010000000000005</v>
      </c>
      <c r="C26" s="214">
        <v>8.898</v>
      </c>
      <c r="D26" s="213">
        <v>0</v>
      </c>
      <c r="E26" s="265">
        <v>0.4</v>
      </c>
      <c r="F26" s="213">
        <f t="shared" si="0"/>
        <v>67.308</v>
      </c>
      <c r="G26" s="216">
        <f t="shared" si="1"/>
        <v>0.0014714440108536378</v>
      </c>
      <c r="H26" s="217">
        <v>50.135</v>
      </c>
      <c r="I26" s="214">
        <v>14.711</v>
      </c>
      <c r="J26" s="213">
        <v>0.36000000000000004</v>
      </c>
      <c r="K26" s="265">
        <v>0.39</v>
      </c>
      <c r="L26" s="213">
        <f t="shared" si="2"/>
        <v>65.596</v>
      </c>
      <c r="M26" s="387">
        <f t="shared" si="3"/>
        <v>0.02609915238734084</v>
      </c>
      <c r="N26" s="392">
        <v>528.6940000000001</v>
      </c>
      <c r="O26" s="214">
        <v>124.973</v>
      </c>
      <c r="P26" s="213">
        <v>101.359</v>
      </c>
      <c r="Q26" s="265">
        <v>7.329</v>
      </c>
      <c r="R26" s="213">
        <f t="shared" si="4"/>
        <v>762.355</v>
      </c>
      <c r="S26" s="407">
        <f t="shared" si="5"/>
        <v>0.0019621983998774017</v>
      </c>
      <c r="T26" s="217">
        <v>579.6650000000001</v>
      </c>
      <c r="U26" s="214">
        <v>108.603</v>
      </c>
      <c r="V26" s="213">
        <v>4479.083</v>
      </c>
      <c r="W26" s="265">
        <v>3620.0519999999997</v>
      </c>
      <c r="X26" s="213">
        <f t="shared" si="6"/>
        <v>8787.402999999998</v>
      </c>
      <c r="Y26" s="212">
        <f>IF(ISERROR(R26/X26-1),"         /0",IF(R26/X26&gt;5,"  *  ",(R26/X26-1)))</f>
        <v>-0.91324456156159</v>
      </c>
    </row>
    <row r="27" spans="1:25" s="220" customFormat="1" ht="19.5" customHeight="1">
      <c r="A27" s="227" t="s">
        <v>60</v>
      </c>
      <c r="B27" s="224">
        <f>SUM(B28:B43)</f>
        <v>4024.597</v>
      </c>
      <c r="C27" s="223">
        <f>SUM(C28:C43)</f>
        <v>4899.167999999999</v>
      </c>
      <c r="D27" s="222">
        <f>SUM(D28:D43)</f>
        <v>131.921</v>
      </c>
      <c r="E27" s="292">
        <f>SUM(E28:E43)</f>
        <v>413.76800000000003</v>
      </c>
      <c r="F27" s="222">
        <f t="shared" si="0"/>
        <v>9469.454</v>
      </c>
      <c r="G27" s="225">
        <f t="shared" si="1"/>
        <v>0.20701508549286893</v>
      </c>
      <c r="H27" s="224">
        <f>SUM(H28:H43)</f>
        <v>4362.242</v>
      </c>
      <c r="I27" s="223">
        <f>SUM(I28:I43)</f>
        <v>3966.7730000000006</v>
      </c>
      <c r="J27" s="222">
        <f>SUM(J28:J43)</f>
        <v>332.068</v>
      </c>
      <c r="K27" s="292">
        <f>SUM(K28:K43)</f>
        <v>477.73</v>
      </c>
      <c r="L27" s="222">
        <f t="shared" si="2"/>
        <v>9138.813</v>
      </c>
      <c r="M27" s="386">
        <f t="shared" si="3"/>
        <v>0.036179862745851166</v>
      </c>
      <c r="N27" s="391">
        <f>SUM(N28:N43)</f>
        <v>30753.941000000006</v>
      </c>
      <c r="O27" s="223">
        <f>SUM(O28:O43)</f>
        <v>36109.422999999995</v>
      </c>
      <c r="P27" s="222">
        <f>SUM(P28:P43)</f>
        <v>1052.4230000000002</v>
      </c>
      <c r="Q27" s="292">
        <f>SUM(Q28:Q43)</f>
        <v>2745.394</v>
      </c>
      <c r="R27" s="222">
        <f t="shared" si="4"/>
        <v>70661.181</v>
      </c>
      <c r="S27" s="406">
        <f t="shared" si="5"/>
        <v>0.1818722987212617</v>
      </c>
      <c r="T27" s="224">
        <f>SUM(T28:T43)</f>
        <v>28655.084000000003</v>
      </c>
      <c r="U27" s="223">
        <f>SUM(U28:U43)</f>
        <v>30298.080999999995</v>
      </c>
      <c r="V27" s="222">
        <f>SUM(V28:V43)</f>
        <v>974.7359999999999</v>
      </c>
      <c r="W27" s="292">
        <f>SUM(W28:W43)</f>
        <v>3256.103</v>
      </c>
      <c r="X27" s="222">
        <f t="shared" si="6"/>
        <v>63184.00399999999</v>
      </c>
      <c r="Y27" s="221">
        <f>IF(ISERROR(R27/X27-1),"         /0",IF(R27/X27&gt;5,"  *  ",(R27/X27-1)))</f>
        <v>0.11833971458978776</v>
      </c>
    </row>
    <row r="28" spans="1:25" ht="19.5" customHeight="1">
      <c r="A28" s="234" t="s">
        <v>181</v>
      </c>
      <c r="B28" s="231">
        <v>1536.003</v>
      </c>
      <c r="C28" s="229">
        <v>1898.79</v>
      </c>
      <c r="D28" s="230">
        <v>0</v>
      </c>
      <c r="E28" s="277">
        <v>0</v>
      </c>
      <c r="F28" s="230">
        <f t="shared" si="0"/>
        <v>3434.7929999999997</v>
      </c>
      <c r="G28" s="232">
        <f t="shared" si="1"/>
        <v>0.07508922547649607</v>
      </c>
      <c r="H28" s="231">
        <v>1910.512</v>
      </c>
      <c r="I28" s="229">
        <v>1378.3879999999997</v>
      </c>
      <c r="J28" s="230"/>
      <c r="K28" s="229"/>
      <c r="L28" s="230">
        <f t="shared" si="2"/>
        <v>3288.8999999999996</v>
      </c>
      <c r="M28" s="388">
        <f t="shared" si="3"/>
        <v>0.0443592082459181</v>
      </c>
      <c r="N28" s="393">
        <v>13096.474000000006</v>
      </c>
      <c r="O28" s="229">
        <v>13025.201999999996</v>
      </c>
      <c r="P28" s="230"/>
      <c r="Q28" s="229"/>
      <c r="R28" s="230">
        <f t="shared" si="4"/>
        <v>26121.676</v>
      </c>
      <c r="S28" s="408">
        <f t="shared" si="5"/>
        <v>0.06723365210343728</v>
      </c>
      <c r="T28" s="231">
        <v>12559.015000000003</v>
      </c>
      <c r="U28" s="229">
        <v>10817.280999999997</v>
      </c>
      <c r="V28" s="230"/>
      <c r="W28" s="277"/>
      <c r="X28" s="230">
        <f t="shared" si="6"/>
        <v>23376.296000000002</v>
      </c>
      <c r="Y28" s="228">
        <f>IF(ISERROR(R28/X28-1),"         /0",IF(R28/X28&gt;5,"  *  ",(R28/X28-1)))</f>
        <v>0.11744290027812787</v>
      </c>
    </row>
    <row r="29" spans="1:25" ht="19.5" customHeight="1">
      <c r="A29" s="234" t="s">
        <v>161</v>
      </c>
      <c r="B29" s="231">
        <v>1043.581</v>
      </c>
      <c r="C29" s="229">
        <v>842.164</v>
      </c>
      <c r="D29" s="230">
        <v>0</v>
      </c>
      <c r="E29" s="277">
        <v>0</v>
      </c>
      <c r="F29" s="230">
        <f t="shared" si="0"/>
        <v>1885.745</v>
      </c>
      <c r="G29" s="232">
        <f t="shared" si="1"/>
        <v>0.04122493888166626</v>
      </c>
      <c r="H29" s="231">
        <v>1136.166</v>
      </c>
      <c r="I29" s="229">
        <v>906.5029999999999</v>
      </c>
      <c r="J29" s="230">
        <v>0</v>
      </c>
      <c r="K29" s="229"/>
      <c r="L29" s="230">
        <f t="shared" si="2"/>
        <v>2042.6689999999999</v>
      </c>
      <c r="M29" s="388">
        <f t="shared" si="3"/>
        <v>-0.07682301929485391</v>
      </c>
      <c r="N29" s="393">
        <v>7617.130999999999</v>
      </c>
      <c r="O29" s="229">
        <v>6143.339999999999</v>
      </c>
      <c r="P29" s="230">
        <v>0</v>
      </c>
      <c r="Q29" s="229">
        <v>0</v>
      </c>
      <c r="R29" s="230">
        <f t="shared" si="4"/>
        <v>13760.470999999998</v>
      </c>
      <c r="S29" s="408">
        <f t="shared" si="5"/>
        <v>0.035417586528270144</v>
      </c>
      <c r="T29" s="231">
        <v>8023.6709999999985</v>
      </c>
      <c r="U29" s="229">
        <v>7074.204999999999</v>
      </c>
      <c r="V29" s="230">
        <v>0</v>
      </c>
      <c r="W29" s="229">
        <v>0</v>
      </c>
      <c r="X29" s="230">
        <f t="shared" si="6"/>
        <v>15097.875999999997</v>
      </c>
      <c r="Y29" s="228">
        <f>IF(ISERROR(R29/X29-1),"         /0",IF(R29/X29&gt;5,"  *  ",(R29/X29-1)))</f>
        <v>-0.08858232773934549</v>
      </c>
    </row>
    <row r="30" spans="1:25" ht="19.5" customHeight="1">
      <c r="A30" s="234" t="s">
        <v>193</v>
      </c>
      <c r="B30" s="231">
        <v>375.317</v>
      </c>
      <c r="C30" s="229">
        <v>713.1089999999999</v>
      </c>
      <c r="D30" s="230">
        <v>0</v>
      </c>
      <c r="E30" s="277">
        <v>0</v>
      </c>
      <c r="F30" s="230">
        <f t="shared" si="0"/>
        <v>1088.426</v>
      </c>
      <c r="G30" s="232">
        <f t="shared" si="1"/>
        <v>0.023794466021236426</v>
      </c>
      <c r="H30" s="231">
        <v>143.032</v>
      </c>
      <c r="I30" s="229">
        <v>344.869</v>
      </c>
      <c r="J30" s="230"/>
      <c r="K30" s="229"/>
      <c r="L30" s="230">
        <f t="shared" si="2"/>
        <v>487.90100000000007</v>
      </c>
      <c r="M30" s="388">
        <f t="shared" si="3"/>
        <v>1.230833714216613</v>
      </c>
      <c r="N30" s="393">
        <v>2355.8179999999998</v>
      </c>
      <c r="O30" s="229">
        <v>5658.313999999999</v>
      </c>
      <c r="P30" s="230"/>
      <c r="Q30" s="229"/>
      <c r="R30" s="230">
        <f t="shared" si="4"/>
        <v>8014.132</v>
      </c>
      <c r="S30" s="408">
        <f t="shared" si="5"/>
        <v>0.020627289106526857</v>
      </c>
      <c r="T30" s="231">
        <v>143.032</v>
      </c>
      <c r="U30" s="229">
        <v>344.869</v>
      </c>
      <c r="V30" s="230"/>
      <c r="W30" s="229"/>
      <c r="X30" s="230">
        <f t="shared" si="6"/>
        <v>487.90100000000007</v>
      </c>
      <c r="Y30" s="228" t="str">
        <f>IF(ISERROR(R30/X30-1),"         /0",IF(R30/X30&gt;5,"  *  ",(R30/X30-1)))</f>
        <v>  *  </v>
      </c>
    </row>
    <row r="31" spans="1:25" ht="19.5" customHeight="1">
      <c r="A31" s="234" t="s">
        <v>218</v>
      </c>
      <c r="B31" s="231">
        <v>0</v>
      </c>
      <c r="C31" s="229">
        <v>0</v>
      </c>
      <c r="D31" s="230">
        <v>27.232</v>
      </c>
      <c r="E31" s="277">
        <v>341.12</v>
      </c>
      <c r="F31" s="230">
        <f aca="true" t="shared" si="16" ref="F31:F43">SUM(B31:E31)</f>
        <v>368.352</v>
      </c>
      <c r="G31" s="232">
        <f aca="true" t="shared" si="17" ref="G31:G43">F31/$F$9</f>
        <v>0.008052673445741355</v>
      </c>
      <c r="H31" s="231"/>
      <c r="I31" s="229"/>
      <c r="J31" s="230"/>
      <c r="K31" s="229"/>
      <c r="L31" s="230">
        <f aca="true" t="shared" si="18" ref="L31:L43">SUM(H31:K31)</f>
        <v>0</v>
      </c>
      <c r="M31" s="388" t="str">
        <f aca="true" t="shared" si="19" ref="M31:M43">IF(ISERROR(F31/L31-1),"         /0",(F31/L31-1))</f>
        <v>         /0</v>
      </c>
      <c r="N31" s="393"/>
      <c r="O31" s="229"/>
      <c r="P31" s="230">
        <v>193.62499999999997</v>
      </c>
      <c r="Q31" s="229">
        <v>1198.328</v>
      </c>
      <c r="R31" s="230">
        <f aca="true" t="shared" si="20" ref="R31:R43">SUM(N31:Q31)</f>
        <v>1391.953</v>
      </c>
      <c r="S31" s="408">
        <f aca="true" t="shared" si="21" ref="S31:S43">R31/$R$9</f>
        <v>0.00358269828269579</v>
      </c>
      <c r="T31" s="231"/>
      <c r="U31" s="229"/>
      <c r="V31" s="230"/>
      <c r="W31" s="229"/>
      <c r="X31" s="230">
        <f aca="true" t="shared" si="22" ref="X31:X43">SUM(T31:W31)</f>
        <v>0</v>
      </c>
      <c r="Y31" s="228" t="str">
        <f aca="true" t="shared" si="23" ref="Y31:Y43">IF(ISERROR(R31/X31-1),"         /0",IF(R31/X31&gt;5,"  *  ",(R31/X31-1)))</f>
        <v>         /0</v>
      </c>
    </row>
    <row r="32" spans="1:25" ht="19.5" customHeight="1">
      <c r="A32" s="234" t="s">
        <v>219</v>
      </c>
      <c r="B32" s="231">
        <v>149.139</v>
      </c>
      <c r="C32" s="229">
        <v>209.707</v>
      </c>
      <c r="D32" s="230">
        <v>0</v>
      </c>
      <c r="E32" s="277">
        <v>0</v>
      </c>
      <c r="F32" s="230">
        <f aca="true" t="shared" si="24" ref="F32:F39">SUM(B32:E32)</f>
        <v>358.846</v>
      </c>
      <c r="G32" s="232">
        <f aca="true" t="shared" si="25" ref="G32:G39">F32/$F$9</f>
        <v>0.007844859415207472</v>
      </c>
      <c r="H32" s="231">
        <v>186.37</v>
      </c>
      <c r="I32" s="229">
        <v>197.949</v>
      </c>
      <c r="J32" s="230"/>
      <c r="K32" s="229"/>
      <c r="L32" s="230">
        <f aca="true" t="shared" si="26" ref="L32:L39">SUM(H32:K32)</f>
        <v>384.319</v>
      </c>
      <c r="M32" s="388">
        <f aca="true" t="shared" si="27" ref="M32:M39">IF(ISERROR(F32/L32-1),"         /0",(F32/L32-1))</f>
        <v>-0.06628087604307886</v>
      </c>
      <c r="N32" s="393">
        <v>958.2149999999999</v>
      </c>
      <c r="O32" s="229">
        <v>1108.824</v>
      </c>
      <c r="P32" s="230"/>
      <c r="Q32" s="229"/>
      <c r="R32" s="230">
        <f aca="true" t="shared" si="28" ref="R32:R39">SUM(N32:Q32)</f>
        <v>2067.0389999999998</v>
      </c>
      <c r="S32" s="408">
        <f aca="true" t="shared" si="29" ref="S32:S39">R32/$R$9</f>
        <v>0.005320278109652569</v>
      </c>
      <c r="T32" s="231">
        <v>2099.335</v>
      </c>
      <c r="U32" s="229">
        <v>1731.184</v>
      </c>
      <c r="V32" s="230"/>
      <c r="W32" s="229"/>
      <c r="X32" s="230">
        <f aca="true" t="shared" si="30" ref="X32:X39">SUM(T32:W32)</f>
        <v>3830.5190000000002</v>
      </c>
      <c r="Y32" s="228">
        <f aca="true" t="shared" si="31" ref="Y32:Y39">IF(ISERROR(R32/X32-1),"         /0",IF(R32/X32&gt;5,"  *  ",(R32/X32-1)))</f>
        <v>-0.46037625710771835</v>
      </c>
    </row>
    <row r="33" spans="1:25" ht="19.5" customHeight="1">
      <c r="A33" s="234" t="s">
        <v>162</v>
      </c>
      <c r="B33" s="231">
        <v>200.059</v>
      </c>
      <c r="C33" s="229">
        <v>139.83</v>
      </c>
      <c r="D33" s="230">
        <v>0</v>
      </c>
      <c r="E33" s="277">
        <v>0</v>
      </c>
      <c r="F33" s="230">
        <f t="shared" si="24"/>
        <v>339.889</v>
      </c>
      <c r="G33" s="232">
        <f t="shared" si="25"/>
        <v>0.007430433728606288</v>
      </c>
      <c r="H33" s="231">
        <v>0</v>
      </c>
      <c r="I33" s="229">
        <v>0</v>
      </c>
      <c r="J33" s="230"/>
      <c r="K33" s="229"/>
      <c r="L33" s="230">
        <f t="shared" si="26"/>
        <v>0</v>
      </c>
      <c r="M33" s="388" t="str">
        <f t="shared" si="27"/>
        <v>         /0</v>
      </c>
      <c r="N33" s="393">
        <v>1297.4199999999998</v>
      </c>
      <c r="O33" s="229">
        <v>1071.701</v>
      </c>
      <c r="P33" s="230"/>
      <c r="Q33" s="229"/>
      <c r="R33" s="230">
        <f t="shared" si="28"/>
        <v>2369.121</v>
      </c>
      <c r="S33" s="408">
        <f t="shared" si="29"/>
        <v>0.006097796217399965</v>
      </c>
      <c r="T33" s="231">
        <v>0</v>
      </c>
      <c r="U33" s="229">
        <v>0</v>
      </c>
      <c r="V33" s="230">
        <v>0</v>
      </c>
      <c r="W33" s="229">
        <v>0</v>
      </c>
      <c r="X33" s="230">
        <f t="shared" si="30"/>
        <v>0</v>
      </c>
      <c r="Y33" s="228" t="str">
        <f t="shared" si="31"/>
        <v>         /0</v>
      </c>
    </row>
    <row r="34" spans="1:25" ht="19.5" customHeight="1">
      <c r="A34" s="234" t="s">
        <v>215</v>
      </c>
      <c r="B34" s="231">
        <v>0</v>
      </c>
      <c r="C34" s="229">
        <v>325.146</v>
      </c>
      <c r="D34" s="230">
        <v>0</v>
      </c>
      <c r="E34" s="277">
        <v>0</v>
      </c>
      <c r="F34" s="230">
        <f t="shared" si="24"/>
        <v>325.146</v>
      </c>
      <c r="G34" s="232">
        <f t="shared" si="25"/>
        <v>0.0071081317874995085</v>
      </c>
      <c r="H34" s="231"/>
      <c r="I34" s="229">
        <v>323.398</v>
      </c>
      <c r="J34" s="230"/>
      <c r="K34" s="229"/>
      <c r="L34" s="230">
        <f t="shared" si="26"/>
        <v>323.398</v>
      </c>
      <c r="M34" s="388">
        <f t="shared" si="27"/>
        <v>0.005405104546100992</v>
      </c>
      <c r="N34" s="393"/>
      <c r="O34" s="229">
        <v>2458.072</v>
      </c>
      <c r="P34" s="230"/>
      <c r="Q34" s="229"/>
      <c r="R34" s="230">
        <f t="shared" si="28"/>
        <v>2458.072</v>
      </c>
      <c r="S34" s="408">
        <f t="shared" si="29"/>
        <v>0.006326744030252894</v>
      </c>
      <c r="T34" s="231"/>
      <c r="U34" s="229">
        <v>2013.4560000000001</v>
      </c>
      <c r="V34" s="230"/>
      <c r="W34" s="229"/>
      <c r="X34" s="230">
        <f t="shared" si="30"/>
        <v>2013.4560000000001</v>
      </c>
      <c r="Y34" s="228">
        <f t="shared" si="31"/>
        <v>0.22082230751503884</v>
      </c>
    </row>
    <row r="35" spans="1:25" ht="19.5" customHeight="1">
      <c r="A35" s="234" t="s">
        <v>216</v>
      </c>
      <c r="B35" s="231">
        <v>74.141</v>
      </c>
      <c r="C35" s="229">
        <v>248.764</v>
      </c>
      <c r="D35" s="230">
        <v>0</v>
      </c>
      <c r="E35" s="277">
        <v>0</v>
      </c>
      <c r="F35" s="230">
        <f t="shared" si="24"/>
        <v>322.90500000000003</v>
      </c>
      <c r="G35" s="232">
        <f t="shared" si="25"/>
        <v>0.007059140493324626</v>
      </c>
      <c r="H35" s="231">
        <v>178.724</v>
      </c>
      <c r="I35" s="229">
        <v>199.447</v>
      </c>
      <c r="J35" s="230"/>
      <c r="K35" s="229"/>
      <c r="L35" s="230">
        <f t="shared" si="26"/>
        <v>378.171</v>
      </c>
      <c r="M35" s="388">
        <f t="shared" si="27"/>
        <v>-0.14614023814623534</v>
      </c>
      <c r="N35" s="393">
        <v>450.628</v>
      </c>
      <c r="O35" s="229">
        <v>1720.698</v>
      </c>
      <c r="P35" s="230"/>
      <c r="Q35" s="229"/>
      <c r="R35" s="230">
        <f t="shared" si="28"/>
        <v>2171.326</v>
      </c>
      <c r="S35" s="408">
        <f t="shared" si="29"/>
        <v>0.005588698707048815</v>
      </c>
      <c r="T35" s="231">
        <v>557.077</v>
      </c>
      <c r="U35" s="229">
        <v>1509.4619999999998</v>
      </c>
      <c r="V35" s="230"/>
      <c r="W35" s="229"/>
      <c r="X35" s="230">
        <f t="shared" si="30"/>
        <v>2066.5389999999998</v>
      </c>
      <c r="Y35" s="228">
        <f t="shared" si="31"/>
        <v>0.050706519451121146</v>
      </c>
    </row>
    <row r="36" spans="1:25" ht="19.5" customHeight="1">
      <c r="A36" s="234" t="s">
        <v>188</v>
      </c>
      <c r="B36" s="231">
        <v>224.547</v>
      </c>
      <c r="C36" s="229">
        <v>80.88</v>
      </c>
      <c r="D36" s="230">
        <v>0</v>
      </c>
      <c r="E36" s="277">
        <v>0</v>
      </c>
      <c r="F36" s="230">
        <f t="shared" si="24"/>
        <v>305.427</v>
      </c>
      <c r="G36" s="232">
        <f t="shared" si="25"/>
        <v>0.0066770477491976295</v>
      </c>
      <c r="H36" s="231">
        <v>118.452</v>
      </c>
      <c r="I36" s="229">
        <v>104.809</v>
      </c>
      <c r="J36" s="230"/>
      <c r="K36" s="229"/>
      <c r="L36" s="230">
        <f t="shared" si="26"/>
        <v>223.261</v>
      </c>
      <c r="M36" s="388">
        <f t="shared" si="27"/>
        <v>0.3680266593807249</v>
      </c>
      <c r="N36" s="393">
        <v>1104.7240000000002</v>
      </c>
      <c r="O36" s="229">
        <v>697.9419999999998</v>
      </c>
      <c r="P36" s="230"/>
      <c r="Q36" s="229"/>
      <c r="R36" s="230">
        <f t="shared" si="28"/>
        <v>1802.666</v>
      </c>
      <c r="S36" s="408">
        <f t="shared" si="29"/>
        <v>0.004639817854822748</v>
      </c>
      <c r="T36" s="231">
        <v>882.965</v>
      </c>
      <c r="U36" s="229">
        <v>653.706</v>
      </c>
      <c r="V36" s="230">
        <v>0</v>
      </c>
      <c r="W36" s="229">
        <v>0</v>
      </c>
      <c r="X36" s="230">
        <f t="shared" si="30"/>
        <v>1536.671</v>
      </c>
      <c r="Y36" s="228">
        <f t="shared" si="31"/>
        <v>0.17309821035211814</v>
      </c>
    </row>
    <row r="37" spans="1:25" ht="19.5" customHeight="1">
      <c r="A37" s="234" t="s">
        <v>177</v>
      </c>
      <c r="B37" s="231">
        <v>184.138</v>
      </c>
      <c r="C37" s="229">
        <v>120.215</v>
      </c>
      <c r="D37" s="230">
        <v>0</v>
      </c>
      <c r="E37" s="277">
        <v>0</v>
      </c>
      <c r="F37" s="230">
        <f t="shared" si="24"/>
        <v>304.353</v>
      </c>
      <c r="G37" s="232">
        <f t="shared" si="25"/>
        <v>0.006653568655068301</v>
      </c>
      <c r="H37" s="231">
        <v>49.379</v>
      </c>
      <c r="I37" s="229">
        <v>33.481</v>
      </c>
      <c r="J37" s="230"/>
      <c r="K37" s="229"/>
      <c r="L37" s="230">
        <f t="shared" si="26"/>
        <v>82.86</v>
      </c>
      <c r="M37" s="388">
        <f t="shared" si="27"/>
        <v>2.673099203475742</v>
      </c>
      <c r="N37" s="393">
        <v>1202.0390000000002</v>
      </c>
      <c r="O37" s="229">
        <v>1120.699</v>
      </c>
      <c r="P37" s="230"/>
      <c r="Q37" s="229"/>
      <c r="R37" s="230">
        <f t="shared" si="28"/>
        <v>2322.7380000000003</v>
      </c>
      <c r="S37" s="408">
        <f t="shared" si="29"/>
        <v>0.005978412664617451</v>
      </c>
      <c r="T37" s="231">
        <v>675.3280000000001</v>
      </c>
      <c r="U37" s="229">
        <v>378.899</v>
      </c>
      <c r="V37" s="230"/>
      <c r="W37" s="229"/>
      <c r="X37" s="230">
        <f t="shared" si="30"/>
        <v>1054.227</v>
      </c>
      <c r="Y37" s="228">
        <f t="shared" si="31"/>
        <v>1.2032617263644356</v>
      </c>
    </row>
    <row r="38" spans="1:25" ht="19.5" customHeight="1">
      <c r="A38" s="234" t="s">
        <v>185</v>
      </c>
      <c r="B38" s="231">
        <v>87.031</v>
      </c>
      <c r="C38" s="229">
        <v>197.623</v>
      </c>
      <c r="D38" s="230">
        <v>0</v>
      </c>
      <c r="E38" s="277">
        <v>0</v>
      </c>
      <c r="F38" s="230">
        <f t="shared" si="24"/>
        <v>284.654</v>
      </c>
      <c r="G38" s="232">
        <f t="shared" si="25"/>
        <v>0.00622292184384518</v>
      </c>
      <c r="H38" s="231">
        <v>110.959</v>
      </c>
      <c r="I38" s="229">
        <v>214.78000000000003</v>
      </c>
      <c r="J38" s="230"/>
      <c r="K38" s="229"/>
      <c r="L38" s="230">
        <f t="shared" si="26"/>
        <v>325.73900000000003</v>
      </c>
      <c r="M38" s="388">
        <f t="shared" si="27"/>
        <v>-0.1261285876115541</v>
      </c>
      <c r="N38" s="393">
        <v>726.491</v>
      </c>
      <c r="O38" s="229">
        <v>1587.9419999999998</v>
      </c>
      <c r="P38" s="230"/>
      <c r="Q38" s="229"/>
      <c r="R38" s="230">
        <f t="shared" si="28"/>
        <v>2314.433</v>
      </c>
      <c r="S38" s="408">
        <f t="shared" si="29"/>
        <v>0.005957036720718635</v>
      </c>
      <c r="T38" s="231">
        <v>842.52</v>
      </c>
      <c r="U38" s="229">
        <v>1806.725</v>
      </c>
      <c r="V38" s="230"/>
      <c r="W38" s="229"/>
      <c r="X38" s="230">
        <f t="shared" si="30"/>
        <v>2649.245</v>
      </c>
      <c r="Y38" s="228">
        <f t="shared" si="31"/>
        <v>-0.12638015736558905</v>
      </c>
    </row>
    <row r="39" spans="1:25" ht="19.5" customHeight="1">
      <c r="A39" s="234" t="s">
        <v>203</v>
      </c>
      <c r="B39" s="231">
        <v>49.265</v>
      </c>
      <c r="C39" s="229">
        <v>57.855</v>
      </c>
      <c r="D39" s="230">
        <v>0</v>
      </c>
      <c r="E39" s="277">
        <v>0</v>
      </c>
      <c r="F39" s="230">
        <f t="shared" si="24"/>
        <v>107.12</v>
      </c>
      <c r="G39" s="232">
        <f t="shared" si="25"/>
        <v>0.0023417882338301788</v>
      </c>
      <c r="H39" s="231">
        <v>42.49</v>
      </c>
      <c r="I39" s="229">
        <v>44.706</v>
      </c>
      <c r="J39" s="230"/>
      <c r="K39" s="229"/>
      <c r="L39" s="230">
        <f t="shared" si="26"/>
        <v>87.196</v>
      </c>
      <c r="M39" s="388">
        <f t="shared" si="27"/>
        <v>0.228496720033029</v>
      </c>
      <c r="N39" s="393">
        <v>311.061</v>
      </c>
      <c r="O39" s="229">
        <v>729.4590000000001</v>
      </c>
      <c r="P39" s="230"/>
      <c r="Q39" s="229"/>
      <c r="R39" s="230">
        <f t="shared" si="28"/>
        <v>1040.52</v>
      </c>
      <c r="S39" s="408">
        <f t="shared" si="29"/>
        <v>0.0026781573926063762</v>
      </c>
      <c r="T39" s="231">
        <v>340.62300000000005</v>
      </c>
      <c r="U39" s="229">
        <v>589.024</v>
      </c>
      <c r="V39" s="230"/>
      <c r="W39" s="229"/>
      <c r="X39" s="230">
        <f t="shared" si="30"/>
        <v>929.647</v>
      </c>
      <c r="Y39" s="228">
        <f t="shared" si="31"/>
        <v>0.11926354842214293</v>
      </c>
    </row>
    <row r="40" spans="1:25" ht="19.5" customHeight="1">
      <c r="A40" s="234" t="s">
        <v>217</v>
      </c>
      <c r="B40" s="231">
        <v>0</v>
      </c>
      <c r="C40" s="229">
        <v>0</v>
      </c>
      <c r="D40" s="230">
        <v>58.134</v>
      </c>
      <c r="E40" s="277">
        <v>28.332</v>
      </c>
      <c r="F40" s="230">
        <f t="shared" si="16"/>
        <v>86.46600000000001</v>
      </c>
      <c r="G40" s="232">
        <f t="shared" si="17"/>
        <v>0.001890263829596343</v>
      </c>
      <c r="H40" s="231"/>
      <c r="I40" s="229"/>
      <c r="J40" s="230">
        <v>99.3</v>
      </c>
      <c r="K40" s="229">
        <v>227.452</v>
      </c>
      <c r="L40" s="230">
        <f t="shared" si="18"/>
        <v>326.752</v>
      </c>
      <c r="M40" s="388">
        <f t="shared" si="19"/>
        <v>-0.7353772891979238</v>
      </c>
      <c r="N40" s="393"/>
      <c r="O40" s="229"/>
      <c r="P40" s="230">
        <v>272.84900000000005</v>
      </c>
      <c r="Q40" s="229">
        <v>641.265</v>
      </c>
      <c r="R40" s="230">
        <f t="shared" si="20"/>
        <v>914.114</v>
      </c>
      <c r="S40" s="408">
        <f t="shared" si="21"/>
        <v>0.0023528054883952113</v>
      </c>
      <c r="T40" s="231"/>
      <c r="U40" s="229"/>
      <c r="V40" s="230">
        <v>182.238</v>
      </c>
      <c r="W40" s="229">
        <v>1632.69</v>
      </c>
      <c r="X40" s="230">
        <f t="shared" si="22"/>
        <v>1814.928</v>
      </c>
      <c r="Y40" s="228">
        <f t="shared" si="23"/>
        <v>-0.49633594280324067</v>
      </c>
    </row>
    <row r="41" spans="1:25" ht="19.5" customHeight="1">
      <c r="A41" s="234" t="s">
        <v>206</v>
      </c>
      <c r="B41" s="231">
        <v>35.031</v>
      </c>
      <c r="C41" s="229">
        <v>35.581</v>
      </c>
      <c r="D41" s="230">
        <v>0</v>
      </c>
      <c r="E41" s="277">
        <v>0</v>
      </c>
      <c r="F41" s="230">
        <f t="shared" si="16"/>
        <v>70.612</v>
      </c>
      <c r="G41" s="232">
        <f t="shared" si="17"/>
        <v>0.001543673924264531</v>
      </c>
      <c r="H41" s="231">
        <v>0</v>
      </c>
      <c r="I41" s="229">
        <v>0</v>
      </c>
      <c r="J41" s="230"/>
      <c r="K41" s="229"/>
      <c r="L41" s="230">
        <f t="shared" si="18"/>
        <v>0</v>
      </c>
      <c r="M41" s="388" t="str">
        <f t="shared" si="19"/>
        <v>         /0</v>
      </c>
      <c r="N41" s="393">
        <v>71.594</v>
      </c>
      <c r="O41" s="229">
        <v>72.77000000000001</v>
      </c>
      <c r="P41" s="230"/>
      <c r="Q41" s="229"/>
      <c r="R41" s="230">
        <f t="shared" si="20"/>
        <v>144.364</v>
      </c>
      <c r="S41" s="408">
        <f t="shared" si="21"/>
        <v>0.000371573361229219</v>
      </c>
      <c r="T41" s="231">
        <v>0</v>
      </c>
      <c r="U41" s="229">
        <v>0</v>
      </c>
      <c r="V41" s="230"/>
      <c r="W41" s="229"/>
      <c r="X41" s="230">
        <f t="shared" si="22"/>
        <v>0</v>
      </c>
      <c r="Y41" s="228" t="str">
        <f t="shared" si="23"/>
        <v>         /0</v>
      </c>
    </row>
    <row r="42" spans="1:25" ht="19.5" customHeight="1">
      <c r="A42" s="234" t="s">
        <v>194</v>
      </c>
      <c r="B42" s="231">
        <v>48.378</v>
      </c>
      <c r="C42" s="229">
        <v>21.399</v>
      </c>
      <c r="D42" s="230">
        <v>0</v>
      </c>
      <c r="E42" s="277">
        <v>0</v>
      </c>
      <c r="F42" s="230">
        <f t="shared" si="16"/>
        <v>69.777</v>
      </c>
      <c r="G42" s="232">
        <f t="shared" si="17"/>
        <v>0.0015254196937263666</v>
      </c>
      <c r="H42" s="231">
        <v>78.75099999999999</v>
      </c>
      <c r="I42" s="229">
        <v>48.305</v>
      </c>
      <c r="J42" s="230"/>
      <c r="K42" s="229"/>
      <c r="L42" s="230">
        <f t="shared" si="18"/>
        <v>127.05599999999998</v>
      </c>
      <c r="M42" s="388">
        <f t="shared" si="19"/>
        <v>-0.4508169625991688</v>
      </c>
      <c r="N42" s="393">
        <v>421.6779999999999</v>
      </c>
      <c r="O42" s="229">
        <v>223.803</v>
      </c>
      <c r="P42" s="230"/>
      <c r="Q42" s="229"/>
      <c r="R42" s="230">
        <f t="shared" si="20"/>
        <v>645.4809999999999</v>
      </c>
      <c r="S42" s="408">
        <f t="shared" si="21"/>
        <v>0.0016613805711922463</v>
      </c>
      <c r="T42" s="231">
        <v>1065.6689999999999</v>
      </c>
      <c r="U42" s="229">
        <v>895.056</v>
      </c>
      <c r="V42" s="230"/>
      <c r="W42" s="229"/>
      <c r="X42" s="230">
        <f t="shared" si="22"/>
        <v>1960.725</v>
      </c>
      <c r="Y42" s="228">
        <f t="shared" si="23"/>
        <v>-0.6707947315406291</v>
      </c>
    </row>
    <row r="43" spans="1:25" ht="19.5" customHeight="1" thickBot="1">
      <c r="A43" s="234" t="s">
        <v>175</v>
      </c>
      <c r="B43" s="231">
        <v>17.967</v>
      </c>
      <c r="C43" s="229">
        <v>8.105</v>
      </c>
      <c r="D43" s="230">
        <v>46.555</v>
      </c>
      <c r="E43" s="277">
        <v>44.316</v>
      </c>
      <c r="F43" s="230">
        <f t="shared" si="16"/>
        <v>116.943</v>
      </c>
      <c r="G43" s="232">
        <f t="shared" si="17"/>
        <v>0.002556532313562384</v>
      </c>
      <c r="H43" s="231">
        <v>407.407</v>
      </c>
      <c r="I43" s="229">
        <v>170.138</v>
      </c>
      <c r="J43" s="230">
        <v>232.768</v>
      </c>
      <c r="K43" s="229">
        <v>250.278</v>
      </c>
      <c r="L43" s="230">
        <f t="shared" si="18"/>
        <v>1060.591</v>
      </c>
      <c r="M43" s="388">
        <f t="shared" si="19"/>
        <v>-0.8897378914209153</v>
      </c>
      <c r="N43" s="393">
        <v>1140.6680000000001</v>
      </c>
      <c r="O43" s="229">
        <v>490.6569999999999</v>
      </c>
      <c r="P43" s="230">
        <v>585.9490000000001</v>
      </c>
      <c r="Q43" s="229">
        <v>905.801</v>
      </c>
      <c r="R43" s="230">
        <f t="shared" si="20"/>
        <v>3123.0750000000003</v>
      </c>
      <c r="S43" s="408">
        <f t="shared" si="21"/>
        <v>0.008038371582395494</v>
      </c>
      <c r="T43" s="231">
        <v>1465.8490000000002</v>
      </c>
      <c r="U43" s="229">
        <v>2484.2140000000004</v>
      </c>
      <c r="V43" s="230">
        <v>792.4979999999999</v>
      </c>
      <c r="W43" s="229">
        <v>1623.4129999999998</v>
      </c>
      <c r="X43" s="230">
        <f t="shared" si="22"/>
        <v>6365.974</v>
      </c>
      <c r="Y43" s="228">
        <f t="shared" si="23"/>
        <v>-0.5094112856885686</v>
      </c>
    </row>
    <row r="44" spans="1:25" s="220" customFormat="1" ht="19.5" customHeight="1">
      <c r="A44" s="227" t="s">
        <v>59</v>
      </c>
      <c r="B44" s="224">
        <f>SUM(B45:B54)</f>
        <v>2222.9089999999997</v>
      </c>
      <c r="C44" s="223">
        <f>SUM(C45:C54)</f>
        <v>2033.315</v>
      </c>
      <c r="D44" s="222">
        <f>SUM(D45:D54)</f>
        <v>0</v>
      </c>
      <c r="E44" s="223">
        <f>SUM(E45:E54)</f>
        <v>0</v>
      </c>
      <c r="F44" s="222">
        <f aca="true" t="shared" si="32" ref="F44:F68">SUM(B44:E44)</f>
        <v>4256.224</v>
      </c>
      <c r="G44" s="225">
        <f aca="true" t="shared" si="33" ref="G44:G68">F44/$F$9</f>
        <v>0.0930468193030771</v>
      </c>
      <c r="H44" s="224">
        <f>SUM(H45:H54)</f>
        <v>3070.102</v>
      </c>
      <c r="I44" s="223">
        <f>SUM(I45:I54)</f>
        <v>2364.5339999999997</v>
      </c>
      <c r="J44" s="222">
        <f>SUM(J45:J54)</f>
        <v>0</v>
      </c>
      <c r="K44" s="223">
        <f>SUM(K45:K54)</f>
        <v>0</v>
      </c>
      <c r="L44" s="222">
        <f>SUM(H44:K44)</f>
        <v>5434.6359999999995</v>
      </c>
      <c r="M44" s="386">
        <f t="shared" si="3"/>
        <v>-0.21683365730473936</v>
      </c>
      <c r="N44" s="391">
        <f>SUM(N45:N54)</f>
        <v>18985.285</v>
      </c>
      <c r="O44" s="223">
        <f>SUM(O45:O54)</f>
        <v>13914.023</v>
      </c>
      <c r="P44" s="222">
        <f>SUM(P45:P54)</f>
        <v>610.775</v>
      </c>
      <c r="Q44" s="223">
        <f>SUM(Q45:Q54)</f>
        <v>6.178999999999999</v>
      </c>
      <c r="R44" s="222">
        <f aca="true" t="shared" si="34" ref="R44:R68">SUM(N44:Q44)</f>
        <v>33516.261999999995</v>
      </c>
      <c r="S44" s="406">
        <f aca="true" t="shared" si="35" ref="S44:S68">R44/$R$9</f>
        <v>0.0862663138121633</v>
      </c>
      <c r="T44" s="224">
        <f>SUM(T45:T54)</f>
        <v>18712.487000000005</v>
      </c>
      <c r="U44" s="223">
        <f>SUM(U45:U54)</f>
        <v>12012.928</v>
      </c>
      <c r="V44" s="222">
        <f>SUM(V45:V54)</f>
        <v>184.853</v>
      </c>
      <c r="W44" s="223">
        <f>SUM(W45:W54)</f>
        <v>8.052999999999999</v>
      </c>
      <c r="X44" s="222">
        <f aca="true" t="shared" si="36" ref="X44:X68">SUM(T44:W44)</f>
        <v>30918.321000000004</v>
      </c>
      <c r="Y44" s="221">
        <f aca="true" t="shared" si="37" ref="Y44:Y68">IF(ISERROR(R44/X44-1),"         /0",IF(R44/X44&gt;5,"  *  ",(R44/X44-1)))</f>
        <v>0.0840259404771686</v>
      </c>
    </row>
    <row r="45" spans="1:25" ht="19.5" customHeight="1">
      <c r="A45" s="234" t="s">
        <v>220</v>
      </c>
      <c r="B45" s="231">
        <v>935.8389999999999</v>
      </c>
      <c r="C45" s="229">
        <v>0</v>
      </c>
      <c r="D45" s="230">
        <v>0</v>
      </c>
      <c r="E45" s="229">
        <v>0</v>
      </c>
      <c r="F45" s="230">
        <f t="shared" si="32"/>
        <v>935.8389999999999</v>
      </c>
      <c r="G45" s="232">
        <f t="shared" si="33"/>
        <v>0.02045870760791076</v>
      </c>
      <c r="H45" s="231">
        <v>1321.26</v>
      </c>
      <c r="I45" s="229"/>
      <c r="J45" s="230"/>
      <c r="K45" s="229"/>
      <c r="L45" s="230">
        <f>SUM(H45:K45)</f>
        <v>1321.26</v>
      </c>
      <c r="M45" s="388">
        <f t="shared" si="3"/>
        <v>-0.29170715831857474</v>
      </c>
      <c r="N45" s="393">
        <v>7531.164999999999</v>
      </c>
      <c r="O45" s="229"/>
      <c r="P45" s="230"/>
      <c r="Q45" s="229"/>
      <c r="R45" s="230">
        <f t="shared" si="34"/>
        <v>7531.164999999999</v>
      </c>
      <c r="S45" s="408">
        <f t="shared" si="35"/>
        <v>0.019384197535547994</v>
      </c>
      <c r="T45" s="231">
        <v>9841.822</v>
      </c>
      <c r="U45" s="229"/>
      <c r="V45" s="230"/>
      <c r="W45" s="229"/>
      <c r="X45" s="213">
        <f t="shared" si="36"/>
        <v>9841.822</v>
      </c>
      <c r="Y45" s="228">
        <f t="shared" si="37"/>
        <v>-0.23477939349035182</v>
      </c>
    </row>
    <row r="46" spans="1:25" ht="19.5" customHeight="1">
      <c r="A46" s="234" t="s">
        <v>161</v>
      </c>
      <c r="B46" s="231">
        <v>129.768</v>
      </c>
      <c r="C46" s="229">
        <v>713.328</v>
      </c>
      <c r="D46" s="230">
        <v>0</v>
      </c>
      <c r="E46" s="229">
        <v>0</v>
      </c>
      <c r="F46" s="230">
        <f t="shared" si="32"/>
        <v>843.096</v>
      </c>
      <c r="G46" s="232">
        <f t="shared" si="33"/>
        <v>0.01843122005964608</v>
      </c>
      <c r="H46" s="231">
        <v>87.20599999999999</v>
      </c>
      <c r="I46" s="229">
        <v>550.871</v>
      </c>
      <c r="J46" s="230">
        <v>0</v>
      </c>
      <c r="K46" s="229"/>
      <c r="L46" s="230">
        <f>SUM(H46:K46)</f>
        <v>638.077</v>
      </c>
      <c r="M46" s="388">
        <f t="shared" si="3"/>
        <v>0.32130761647888884</v>
      </c>
      <c r="N46" s="393">
        <v>697.047</v>
      </c>
      <c r="O46" s="229">
        <v>5134.244999999999</v>
      </c>
      <c r="P46" s="230">
        <v>0</v>
      </c>
      <c r="Q46" s="229">
        <v>0</v>
      </c>
      <c r="R46" s="230">
        <f t="shared" si="34"/>
        <v>5831.2919999999995</v>
      </c>
      <c r="S46" s="408">
        <f t="shared" si="35"/>
        <v>0.01500895492469767</v>
      </c>
      <c r="T46" s="231">
        <v>545.007</v>
      </c>
      <c r="U46" s="229">
        <v>2027.9430000000002</v>
      </c>
      <c r="V46" s="230">
        <v>0</v>
      </c>
      <c r="W46" s="229">
        <v>0</v>
      </c>
      <c r="X46" s="213">
        <f t="shared" si="36"/>
        <v>2572.9500000000003</v>
      </c>
      <c r="Y46" s="228">
        <f t="shared" si="37"/>
        <v>1.2663837229639126</v>
      </c>
    </row>
    <row r="47" spans="1:25" ht="19.5" customHeight="1">
      <c r="A47" s="234" t="s">
        <v>222</v>
      </c>
      <c r="B47" s="231">
        <v>579.512</v>
      </c>
      <c r="C47" s="229">
        <v>126.476</v>
      </c>
      <c r="D47" s="230">
        <v>0</v>
      </c>
      <c r="E47" s="229">
        <v>0</v>
      </c>
      <c r="F47" s="230">
        <f t="shared" si="32"/>
        <v>705.9879999999999</v>
      </c>
      <c r="G47" s="232">
        <f t="shared" si="33"/>
        <v>0.015433853543925504</v>
      </c>
      <c r="H47" s="231">
        <v>1187.608</v>
      </c>
      <c r="I47" s="229">
        <v>823.536</v>
      </c>
      <c r="J47" s="230"/>
      <c r="K47" s="229"/>
      <c r="L47" s="230">
        <f>SUM(H47:K47)</f>
        <v>2011.1439999999998</v>
      </c>
      <c r="M47" s="388">
        <f t="shared" si="3"/>
        <v>-0.6489619838261209</v>
      </c>
      <c r="N47" s="393">
        <v>5756.579</v>
      </c>
      <c r="O47" s="229">
        <v>1007.64</v>
      </c>
      <c r="P47" s="230">
        <v>610.775</v>
      </c>
      <c r="Q47" s="229">
        <v>5.879</v>
      </c>
      <c r="R47" s="230">
        <f t="shared" si="34"/>
        <v>7380.873</v>
      </c>
      <c r="S47" s="408">
        <f t="shared" si="35"/>
        <v>0.01899736630611502</v>
      </c>
      <c r="T47" s="231">
        <v>4965.665</v>
      </c>
      <c r="U47" s="229">
        <v>3327.163</v>
      </c>
      <c r="V47" s="230">
        <v>184.829</v>
      </c>
      <c r="W47" s="229">
        <v>8.03</v>
      </c>
      <c r="X47" s="213">
        <f t="shared" si="36"/>
        <v>8485.687</v>
      </c>
      <c r="Y47" s="228">
        <f t="shared" si="37"/>
        <v>-0.1301973546749957</v>
      </c>
    </row>
    <row r="48" spans="1:25" ht="19.5" customHeight="1">
      <c r="A48" s="234" t="s">
        <v>190</v>
      </c>
      <c r="B48" s="231">
        <v>166.361</v>
      </c>
      <c r="C48" s="229">
        <v>413.30100000000004</v>
      </c>
      <c r="D48" s="230">
        <v>0</v>
      </c>
      <c r="E48" s="229">
        <v>0</v>
      </c>
      <c r="F48" s="230">
        <f t="shared" si="32"/>
        <v>579.662</v>
      </c>
      <c r="G48" s="232">
        <f t="shared" si="33"/>
        <v>0.012672196146363602</v>
      </c>
      <c r="H48" s="231">
        <v>226.28</v>
      </c>
      <c r="I48" s="229">
        <v>438.233</v>
      </c>
      <c r="J48" s="230"/>
      <c r="K48" s="229"/>
      <c r="L48" s="230">
        <f>SUM(H48:K48)</f>
        <v>664.513</v>
      </c>
      <c r="M48" s="388">
        <f t="shared" si="3"/>
        <v>-0.12768899931227828</v>
      </c>
      <c r="N48" s="393">
        <v>1564.899</v>
      </c>
      <c r="O48" s="229">
        <v>2620.76</v>
      </c>
      <c r="P48" s="230"/>
      <c r="Q48" s="229"/>
      <c r="R48" s="230">
        <f t="shared" si="34"/>
        <v>4185.659</v>
      </c>
      <c r="S48" s="408">
        <f t="shared" si="35"/>
        <v>0.010773318719274413</v>
      </c>
      <c r="T48" s="231">
        <v>1677.1119999999999</v>
      </c>
      <c r="U48" s="229">
        <v>2614.541</v>
      </c>
      <c r="V48" s="230"/>
      <c r="W48" s="229"/>
      <c r="X48" s="213">
        <f t="shared" si="36"/>
        <v>4291.653</v>
      </c>
      <c r="Y48" s="228">
        <f t="shared" si="37"/>
        <v>-0.0246977097169786</v>
      </c>
    </row>
    <row r="49" spans="1:25" ht="19.5" customHeight="1">
      <c r="A49" s="234" t="s">
        <v>197</v>
      </c>
      <c r="B49" s="231">
        <v>99.88600000000001</v>
      </c>
      <c r="C49" s="229">
        <v>329.242</v>
      </c>
      <c r="D49" s="230">
        <v>0</v>
      </c>
      <c r="E49" s="229">
        <v>0</v>
      </c>
      <c r="F49" s="230">
        <f>SUM(B49:E49)</f>
        <v>429.12800000000004</v>
      </c>
      <c r="G49" s="232">
        <f>F49/$F$9</f>
        <v>0.009381319092672489</v>
      </c>
      <c r="H49" s="231">
        <v>171.614</v>
      </c>
      <c r="I49" s="229">
        <v>279.268</v>
      </c>
      <c r="J49" s="230"/>
      <c r="K49" s="229"/>
      <c r="L49" s="230">
        <f>SUM(H49:K49)</f>
        <v>450.88199999999995</v>
      </c>
      <c r="M49" s="388">
        <f>IF(ISERROR(F49/L49-1),"         /0",(F49/L49-1))</f>
        <v>-0.04824765681486487</v>
      </c>
      <c r="N49" s="393">
        <v>871.27</v>
      </c>
      <c r="O49" s="229">
        <v>2220.982</v>
      </c>
      <c r="P49" s="230"/>
      <c r="Q49" s="229"/>
      <c r="R49" s="230">
        <f>SUM(N49:Q49)</f>
        <v>3092.252</v>
      </c>
      <c r="S49" s="408">
        <f>R49/$R$9</f>
        <v>0.007959037359783427</v>
      </c>
      <c r="T49" s="231">
        <v>992.0799999999999</v>
      </c>
      <c r="U49" s="229">
        <v>2250.404</v>
      </c>
      <c r="V49" s="230"/>
      <c r="W49" s="229"/>
      <c r="X49" s="213">
        <f>SUM(T49:W49)</f>
        <v>3242.484</v>
      </c>
      <c r="Y49" s="228">
        <f>IF(ISERROR(R49/X49-1),"         /0",IF(R49/X49&gt;5,"  *  ",(R49/X49-1)))</f>
        <v>-0.046332379743431296</v>
      </c>
    </row>
    <row r="50" spans="1:25" ht="19.5" customHeight="1">
      <c r="A50" s="234" t="s">
        <v>204</v>
      </c>
      <c r="B50" s="231">
        <v>145.34300000000002</v>
      </c>
      <c r="C50" s="229">
        <v>145.72</v>
      </c>
      <c r="D50" s="230">
        <v>0</v>
      </c>
      <c r="E50" s="229">
        <v>0</v>
      </c>
      <c r="F50" s="230">
        <f>SUM(B50:E50)</f>
        <v>291.063</v>
      </c>
      <c r="G50" s="232">
        <f>F50/$F$9</f>
        <v>0.0063630312612333205</v>
      </c>
      <c r="H50" s="231"/>
      <c r="I50" s="229"/>
      <c r="J50" s="230"/>
      <c r="K50" s="229"/>
      <c r="L50" s="230">
        <f>SUM(H50:K50)</f>
        <v>0</v>
      </c>
      <c r="M50" s="388" t="str">
        <f>IF(ISERROR(F50/L50-1),"         /0",(F50/L50-1))</f>
        <v>         /0</v>
      </c>
      <c r="N50" s="393">
        <v>654.0550000000001</v>
      </c>
      <c r="O50" s="229">
        <v>680.067</v>
      </c>
      <c r="P50" s="230"/>
      <c r="Q50" s="229"/>
      <c r="R50" s="230">
        <f>SUM(N50:Q50)</f>
        <v>1334.122</v>
      </c>
      <c r="S50" s="408">
        <f>R50/$R$9</f>
        <v>0.0034338491301837584</v>
      </c>
      <c r="T50" s="231"/>
      <c r="U50" s="229"/>
      <c r="V50" s="230"/>
      <c r="W50" s="229"/>
      <c r="X50" s="213">
        <f>SUM(T50:W50)</f>
        <v>0</v>
      </c>
      <c r="Y50" s="228" t="str">
        <f>IF(ISERROR(R50/X50-1),"         /0",IF(R50/X50&gt;5,"  *  ",(R50/X50-1)))</f>
        <v>         /0</v>
      </c>
    </row>
    <row r="51" spans="1:25" ht="19.5" customHeight="1">
      <c r="A51" s="234" t="s">
        <v>198</v>
      </c>
      <c r="B51" s="231">
        <v>16.083</v>
      </c>
      <c r="C51" s="229">
        <v>254.256</v>
      </c>
      <c r="D51" s="230">
        <v>0</v>
      </c>
      <c r="E51" s="229">
        <v>0</v>
      </c>
      <c r="F51" s="230">
        <f>SUM(B51:E51)</f>
        <v>270.339</v>
      </c>
      <c r="G51" s="232">
        <f>F51/$F$9</f>
        <v>0.00590997656222383</v>
      </c>
      <c r="H51" s="231">
        <v>10.26</v>
      </c>
      <c r="I51" s="229">
        <v>226.07500000000002</v>
      </c>
      <c r="J51" s="230"/>
      <c r="K51" s="229"/>
      <c r="L51" s="230">
        <f>SUM(H51:K51)</f>
        <v>236.335</v>
      </c>
      <c r="M51" s="388">
        <f>IF(ISERROR(F51/L51-1),"         /0",(F51/L51-1))</f>
        <v>0.14388050860008028</v>
      </c>
      <c r="N51" s="393">
        <v>87.88900000000001</v>
      </c>
      <c r="O51" s="229">
        <v>1660.759</v>
      </c>
      <c r="P51" s="230"/>
      <c r="Q51" s="229"/>
      <c r="R51" s="230">
        <f>SUM(N51:Q51)</f>
        <v>1748.6480000000001</v>
      </c>
      <c r="S51" s="408">
        <f>R51/$R$9</f>
        <v>0.004500782847294002</v>
      </c>
      <c r="T51" s="231">
        <v>68.452</v>
      </c>
      <c r="U51" s="229">
        <v>1703.089</v>
      </c>
      <c r="V51" s="230"/>
      <c r="W51" s="229"/>
      <c r="X51" s="213">
        <f>SUM(T51:W51)</f>
        <v>1771.541</v>
      </c>
      <c r="Y51" s="228">
        <f>IF(ISERROR(R51/X51-1),"         /0",IF(R51/X51&gt;5,"  *  ",(R51/X51-1)))</f>
        <v>-0.012922647570674184</v>
      </c>
    </row>
    <row r="52" spans="1:25" ht="19.5" customHeight="1">
      <c r="A52" s="234" t="s">
        <v>228</v>
      </c>
      <c r="B52" s="231">
        <v>92.62</v>
      </c>
      <c r="C52" s="229">
        <v>26.165</v>
      </c>
      <c r="D52" s="230">
        <v>0</v>
      </c>
      <c r="E52" s="229">
        <v>0</v>
      </c>
      <c r="F52" s="230">
        <f>SUM(B52:E52)</f>
        <v>118.785</v>
      </c>
      <c r="G52" s="232">
        <f>F52/$F$9</f>
        <v>0.002596800927516036</v>
      </c>
      <c r="H52" s="231"/>
      <c r="I52" s="229"/>
      <c r="J52" s="230"/>
      <c r="K52" s="229"/>
      <c r="L52" s="230">
        <f>SUM(H52:K52)</f>
        <v>0</v>
      </c>
      <c r="M52" s="388" t="str">
        <f>IF(ISERROR(F52/L52-1),"         /0",(F52/L52-1))</f>
        <v>         /0</v>
      </c>
      <c r="N52" s="393">
        <v>957.9730000000001</v>
      </c>
      <c r="O52" s="229">
        <v>294.063</v>
      </c>
      <c r="P52" s="230"/>
      <c r="Q52" s="229"/>
      <c r="R52" s="230">
        <f>SUM(N52:Q52)</f>
        <v>1252.036</v>
      </c>
      <c r="S52" s="408">
        <f>R52/$R$9</f>
        <v>0.003222570896483794</v>
      </c>
      <c r="T52" s="231"/>
      <c r="U52" s="229"/>
      <c r="V52" s="230"/>
      <c r="W52" s="229"/>
      <c r="X52" s="213">
        <f>SUM(T52:W52)</f>
        <v>0</v>
      </c>
      <c r="Y52" s="228" t="str">
        <f>IF(ISERROR(R52/X52-1),"         /0",IF(R52/X52&gt;5,"  *  ",(R52/X52-1)))</f>
        <v>         /0</v>
      </c>
    </row>
    <row r="53" spans="1:25" ht="19.5" customHeight="1">
      <c r="A53" s="234" t="s">
        <v>209</v>
      </c>
      <c r="B53" s="231">
        <v>35.528</v>
      </c>
      <c r="C53" s="229">
        <v>24.656</v>
      </c>
      <c r="D53" s="230">
        <v>0</v>
      </c>
      <c r="E53" s="229">
        <v>0</v>
      </c>
      <c r="F53" s="230">
        <f t="shared" si="32"/>
        <v>60.184</v>
      </c>
      <c r="G53" s="232">
        <f t="shared" si="33"/>
        <v>0.001315703725399883</v>
      </c>
      <c r="H53" s="231">
        <v>19.139999999999997</v>
      </c>
      <c r="I53" s="229">
        <v>46.551</v>
      </c>
      <c r="J53" s="230"/>
      <c r="K53" s="229"/>
      <c r="L53" s="230">
        <f>SUM(H53:K53)</f>
        <v>65.691</v>
      </c>
      <c r="M53" s="388">
        <f t="shared" si="3"/>
        <v>-0.08383187955732152</v>
      </c>
      <c r="N53" s="393">
        <v>290.84199999999987</v>
      </c>
      <c r="O53" s="229">
        <v>295.33599999999996</v>
      </c>
      <c r="P53" s="230"/>
      <c r="Q53" s="229"/>
      <c r="R53" s="230">
        <f t="shared" si="34"/>
        <v>586.1779999999999</v>
      </c>
      <c r="S53" s="408">
        <f t="shared" si="35"/>
        <v>0.0015087426902733443</v>
      </c>
      <c r="T53" s="231">
        <v>34.396</v>
      </c>
      <c r="U53" s="229">
        <v>89.78800000000001</v>
      </c>
      <c r="V53" s="230"/>
      <c r="W53" s="229"/>
      <c r="X53" s="213">
        <f t="shared" si="36"/>
        <v>124.18400000000001</v>
      </c>
      <c r="Y53" s="228">
        <f t="shared" si="37"/>
        <v>3.7202377117825147</v>
      </c>
    </row>
    <row r="54" spans="1:25" ht="19.5" customHeight="1" thickBot="1">
      <c r="A54" s="234" t="s">
        <v>175</v>
      </c>
      <c r="B54" s="231">
        <v>21.969</v>
      </c>
      <c r="C54" s="229">
        <v>0.17099999999999999</v>
      </c>
      <c r="D54" s="230">
        <v>0</v>
      </c>
      <c r="E54" s="229">
        <v>0</v>
      </c>
      <c r="F54" s="230">
        <f>SUM(B54:E54)</f>
        <v>22.14</v>
      </c>
      <c r="G54" s="232">
        <f>F54/$F$9</f>
        <v>0.0004840103761855877</v>
      </c>
      <c r="H54" s="231">
        <v>46.734</v>
      </c>
      <c r="I54" s="229"/>
      <c r="J54" s="230"/>
      <c r="K54" s="229"/>
      <c r="L54" s="230">
        <f>SUM(H54:K54)</f>
        <v>46.734</v>
      </c>
      <c r="M54" s="388">
        <f aca="true" t="shared" si="38" ref="M54:M71">IF(ISERROR(F54/L54-1),"         /0",(F54/L54-1))</f>
        <v>-0.5262549749646939</v>
      </c>
      <c r="N54" s="393">
        <v>573.5659999999998</v>
      </c>
      <c r="O54" s="229">
        <v>0.17099999999999999</v>
      </c>
      <c r="P54" s="230"/>
      <c r="Q54" s="229">
        <v>0.3</v>
      </c>
      <c r="R54" s="230">
        <f>SUM(N54:Q54)</f>
        <v>574.0369999999998</v>
      </c>
      <c r="S54" s="408">
        <f>R54/$R$9</f>
        <v>0.0014774934025098855</v>
      </c>
      <c r="T54" s="231">
        <v>587.953</v>
      </c>
      <c r="U54" s="229">
        <v>0</v>
      </c>
      <c r="V54" s="230">
        <v>0.024</v>
      </c>
      <c r="W54" s="229">
        <v>0.023</v>
      </c>
      <c r="X54" s="213">
        <f>SUM(T54:W54)</f>
        <v>588</v>
      </c>
      <c r="Y54" s="228">
        <f>IF(ISERROR(R54/X54-1),"         /0",IF(R54/X54&gt;5,"  *  ",(R54/X54-1)))</f>
        <v>-0.023746598639456162</v>
      </c>
    </row>
    <row r="55" spans="1:25" s="220" customFormat="1" ht="19.5" customHeight="1">
      <c r="A55" s="227" t="s">
        <v>58</v>
      </c>
      <c r="B55" s="224">
        <f>SUM(B56:B66)</f>
        <v>3060.2629999999995</v>
      </c>
      <c r="C55" s="223">
        <f>SUM(C56:C66)</f>
        <v>2040.472</v>
      </c>
      <c r="D55" s="222">
        <f>SUM(D56:D66)</f>
        <v>68.76100000000001</v>
      </c>
      <c r="E55" s="223">
        <f>SUM(E56:E66)</f>
        <v>156.454</v>
      </c>
      <c r="F55" s="222">
        <f t="shared" si="32"/>
        <v>5325.95</v>
      </c>
      <c r="G55" s="225">
        <f t="shared" si="33"/>
        <v>0.11643247800567438</v>
      </c>
      <c r="H55" s="224">
        <f>SUM(H56:H66)</f>
        <v>2427.682</v>
      </c>
      <c r="I55" s="223">
        <f>SUM(I56:I66)</f>
        <v>2064.4150000000004</v>
      </c>
      <c r="J55" s="222">
        <f>SUM(J56:J66)</f>
        <v>70.559</v>
      </c>
      <c r="K55" s="223">
        <f>SUM(K56:K66)</f>
        <v>114.675</v>
      </c>
      <c r="L55" s="222">
        <f>SUM(H55:K55)</f>
        <v>4677.331</v>
      </c>
      <c r="M55" s="386">
        <f t="shared" si="38"/>
        <v>0.13867288844856174</v>
      </c>
      <c r="N55" s="391">
        <f>SUM(N56:N66)</f>
        <v>21707.430000000004</v>
      </c>
      <c r="O55" s="223">
        <f>SUM(O56:O66)</f>
        <v>16020.195000000003</v>
      </c>
      <c r="P55" s="222">
        <f>SUM(P56:P66)</f>
        <v>604.9829999999998</v>
      </c>
      <c r="Q55" s="223">
        <f>SUM(Q56:Q66)</f>
        <v>914.1360000000001</v>
      </c>
      <c r="R55" s="222">
        <f t="shared" si="34"/>
        <v>39246.744000000006</v>
      </c>
      <c r="S55" s="406">
        <f t="shared" si="35"/>
        <v>0.10101579746600735</v>
      </c>
      <c r="T55" s="224">
        <f>SUM(T56:T66)</f>
        <v>19156.024999999998</v>
      </c>
      <c r="U55" s="223">
        <f>SUM(U56:U66)</f>
        <v>13617.52</v>
      </c>
      <c r="V55" s="222">
        <f>SUM(V56:V66)</f>
        <v>273.63700000000006</v>
      </c>
      <c r="W55" s="223">
        <f>SUM(W56:W66)</f>
        <v>1352.218</v>
      </c>
      <c r="X55" s="222">
        <f t="shared" si="36"/>
        <v>34399.4</v>
      </c>
      <c r="Y55" s="221">
        <f t="shared" si="37"/>
        <v>0.14091362058640566</v>
      </c>
    </row>
    <row r="56" spans="1:25" s="204" customFormat="1" ht="19.5" customHeight="1">
      <c r="A56" s="219" t="s">
        <v>167</v>
      </c>
      <c r="B56" s="217">
        <v>754.889</v>
      </c>
      <c r="C56" s="214">
        <v>309.976</v>
      </c>
      <c r="D56" s="213">
        <v>0</v>
      </c>
      <c r="E56" s="214">
        <v>0</v>
      </c>
      <c r="F56" s="213">
        <f t="shared" si="32"/>
        <v>1064.865</v>
      </c>
      <c r="G56" s="216">
        <f t="shared" si="33"/>
        <v>0.023279390661105053</v>
      </c>
      <c r="H56" s="217">
        <v>294.421</v>
      </c>
      <c r="I56" s="214">
        <v>177.237</v>
      </c>
      <c r="J56" s="213"/>
      <c r="K56" s="214"/>
      <c r="L56" s="213">
        <f>SUM(H56:K56)</f>
        <v>471.658</v>
      </c>
      <c r="M56" s="387">
        <f t="shared" si="38"/>
        <v>1.2577057953008324</v>
      </c>
      <c r="N56" s="392">
        <v>2721.671</v>
      </c>
      <c r="O56" s="214">
        <v>1113.827</v>
      </c>
      <c r="P56" s="213"/>
      <c r="Q56" s="214"/>
      <c r="R56" s="213">
        <f t="shared" si="34"/>
        <v>3835.4979999999996</v>
      </c>
      <c r="S56" s="407">
        <f t="shared" si="35"/>
        <v>0.009872051784710501</v>
      </c>
      <c r="T56" s="217">
        <v>1927.3810000000003</v>
      </c>
      <c r="U56" s="214">
        <v>1129.877</v>
      </c>
      <c r="V56" s="213">
        <v>0</v>
      </c>
      <c r="W56" s="214">
        <v>0</v>
      </c>
      <c r="X56" s="213">
        <f t="shared" si="36"/>
        <v>3057.2580000000003</v>
      </c>
      <c r="Y56" s="212">
        <f t="shared" si="37"/>
        <v>0.2545548985398025</v>
      </c>
    </row>
    <row r="57" spans="1:25" s="204" customFormat="1" ht="19.5" customHeight="1">
      <c r="A57" s="219" t="s">
        <v>176</v>
      </c>
      <c r="B57" s="217">
        <v>459.70399999999995</v>
      </c>
      <c r="C57" s="214">
        <v>370.41499999999996</v>
      </c>
      <c r="D57" s="213">
        <v>0</v>
      </c>
      <c r="E57" s="214">
        <v>0</v>
      </c>
      <c r="F57" s="213">
        <f t="shared" si="32"/>
        <v>830.1189999999999</v>
      </c>
      <c r="G57" s="216">
        <f t="shared" si="33"/>
        <v>0.01814752526959367</v>
      </c>
      <c r="H57" s="217">
        <v>350.234</v>
      </c>
      <c r="I57" s="214">
        <v>482.592</v>
      </c>
      <c r="J57" s="213"/>
      <c r="K57" s="214"/>
      <c r="L57" s="213">
        <f>SUM(H57:K57)</f>
        <v>832.826</v>
      </c>
      <c r="M57" s="387">
        <f t="shared" si="38"/>
        <v>-0.0032503788306321724</v>
      </c>
      <c r="N57" s="392">
        <v>3717.2139999999995</v>
      </c>
      <c r="O57" s="214">
        <v>3161.7600000000007</v>
      </c>
      <c r="P57" s="213"/>
      <c r="Q57" s="214"/>
      <c r="R57" s="213">
        <f t="shared" si="34"/>
        <v>6878.974</v>
      </c>
      <c r="S57" s="407">
        <f t="shared" si="35"/>
        <v>0.017705546334185845</v>
      </c>
      <c r="T57" s="217">
        <v>2609.575</v>
      </c>
      <c r="U57" s="214">
        <v>2732.766</v>
      </c>
      <c r="V57" s="213"/>
      <c r="W57" s="214"/>
      <c r="X57" s="213">
        <f t="shared" si="36"/>
        <v>5342.341</v>
      </c>
      <c r="Y57" s="212">
        <f t="shared" si="37"/>
        <v>0.2876328935199006</v>
      </c>
    </row>
    <row r="58" spans="1:25" s="204" customFormat="1" ht="19.5" customHeight="1">
      <c r="A58" s="219" t="s">
        <v>219</v>
      </c>
      <c r="B58" s="217">
        <v>377.686</v>
      </c>
      <c r="C58" s="214">
        <v>295.493</v>
      </c>
      <c r="D58" s="213">
        <v>0</v>
      </c>
      <c r="E58" s="214">
        <v>0</v>
      </c>
      <c r="F58" s="213">
        <f aca="true" t="shared" si="39" ref="F58:F64">SUM(B58:E58)</f>
        <v>673.179</v>
      </c>
      <c r="G58" s="216">
        <f aca="true" t="shared" si="40" ref="G58:G64">F58/$F$9</f>
        <v>0.01471660438257623</v>
      </c>
      <c r="H58" s="217">
        <v>418.387</v>
      </c>
      <c r="I58" s="214">
        <v>313.90099999999995</v>
      </c>
      <c r="J58" s="213"/>
      <c r="K58" s="214"/>
      <c r="L58" s="213">
        <f aca="true" t="shared" si="41" ref="L58:L64">SUM(H58:K58)</f>
        <v>732.288</v>
      </c>
      <c r="M58" s="387">
        <f t="shared" si="38"/>
        <v>-0.08071824200314637</v>
      </c>
      <c r="N58" s="392">
        <v>2109.17</v>
      </c>
      <c r="O58" s="214">
        <v>1579.5839999999998</v>
      </c>
      <c r="P58" s="213"/>
      <c r="Q58" s="214"/>
      <c r="R58" s="213">
        <f t="shared" si="34"/>
        <v>3688.754</v>
      </c>
      <c r="S58" s="407">
        <f aca="true" t="shared" si="42" ref="S58:S64">R58/$R$9</f>
        <v>0.009494352626193001</v>
      </c>
      <c r="T58" s="217">
        <v>3392.1580000000004</v>
      </c>
      <c r="U58" s="214">
        <v>2567.861</v>
      </c>
      <c r="V58" s="213"/>
      <c r="W58" s="214"/>
      <c r="X58" s="213">
        <f aca="true" t="shared" si="43" ref="X58:X64">SUM(T58:W58)</f>
        <v>5960.019</v>
      </c>
      <c r="Y58" s="212">
        <f aca="true" t="shared" si="44" ref="Y58:Y64">IF(ISERROR(R58/X58-1),"         /0",IF(R58/X58&gt;5,"  *  ",(R58/X58-1)))</f>
        <v>-0.38108351668006435</v>
      </c>
    </row>
    <row r="59" spans="1:25" s="204" customFormat="1" ht="19.5" customHeight="1">
      <c r="A59" s="219" t="s">
        <v>181</v>
      </c>
      <c r="B59" s="217">
        <v>248.28</v>
      </c>
      <c r="C59" s="214">
        <v>417.219</v>
      </c>
      <c r="D59" s="213">
        <v>0</v>
      </c>
      <c r="E59" s="214">
        <v>0</v>
      </c>
      <c r="F59" s="213">
        <f t="shared" si="39"/>
        <v>665.499</v>
      </c>
      <c r="G59" s="216">
        <f t="shared" si="40"/>
        <v>0.014548709184332993</v>
      </c>
      <c r="H59" s="217">
        <v>411.11400000000003</v>
      </c>
      <c r="I59" s="214">
        <v>332.895</v>
      </c>
      <c r="J59" s="213"/>
      <c r="K59" s="214"/>
      <c r="L59" s="213">
        <f t="shared" si="41"/>
        <v>744.009</v>
      </c>
      <c r="M59" s="387">
        <f t="shared" si="38"/>
        <v>-0.1055229170614872</v>
      </c>
      <c r="N59" s="392">
        <v>1707.449</v>
      </c>
      <c r="O59" s="214">
        <v>3213.048</v>
      </c>
      <c r="P59" s="213"/>
      <c r="Q59" s="214"/>
      <c r="R59" s="213">
        <f aca="true" t="shared" si="45" ref="R59:R64">SUM(N59:Q59)</f>
        <v>4920.496999999999</v>
      </c>
      <c r="S59" s="407">
        <f t="shared" si="42"/>
        <v>0.012664692092268766</v>
      </c>
      <c r="T59" s="217">
        <v>2869.921</v>
      </c>
      <c r="U59" s="214">
        <v>2729.654</v>
      </c>
      <c r="V59" s="213"/>
      <c r="W59" s="214"/>
      <c r="X59" s="213">
        <f t="shared" si="43"/>
        <v>5599.575</v>
      </c>
      <c r="Y59" s="212">
        <f t="shared" si="44"/>
        <v>-0.12127313233593628</v>
      </c>
    </row>
    <row r="60" spans="1:25" s="204" customFormat="1" ht="19.5" customHeight="1">
      <c r="A60" s="219" t="s">
        <v>224</v>
      </c>
      <c r="B60" s="217">
        <v>239.957</v>
      </c>
      <c r="C60" s="214">
        <v>146.203</v>
      </c>
      <c r="D60" s="213">
        <v>0</v>
      </c>
      <c r="E60" s="214">
        <v>0</v>
      </c>
      <c r="F60" s="213">
        <f t="shared" si="39"/>
        <v>386.15999999999997</v>
      </c>
      <c r="G60" s="216">
        <f t="shared" si="40"/>
        <v>0.008441980436667865</v>
      </c>
      <c r="H60" s="217">
        <v>227.336</v>
      </c>
      <c r="I60" s="214">
        <v>96.66</v>
      </c>
      <c r="J60" s="213"/>
      <c r="K60" s="214"/>
      <c r="L60" s="213">
        <f t="shared" si="41"/>
        <v>323.996</v>
      </c>
      <c r="M60" s="387">
        <f t="shared" si="38"/>
        <v>0.1918665662539043</v>
      </c>
      <c r="N60" s="392">
        <v>1873.3339999999998</v>
      </c>
      <c r="O60" s="214">
        <v>1346.473</v>
      </c>
      <c r="P60" s="213"/>
      <c r="Q60" s="214"/>
      <c r="R60" s="213">
        <f t="shared" si="45"/>
        <v>3219.807</v>
      </c>
      <c r="S60" s="407">
        <f t="shared" si="42"/>
        <v>0.008287346634198053</v>
      </c>
      <c r="T60" s="217">
        <v>2833.8059999999996</v>
      </c>
      <c r="U60" s="214">
        <v>1020.294</v>
      </c>
      <c r="V60" s="213"/>
      <c r="W60" s="214"/>
      <c r="X60" s="213">
        <f t="shared" si="43"/>
        <v>3854.0999999999995</v>
      </c>
      <c r="Y60" s="212">
        <f t="shared" si="44"/>
        <v>-0.164576165641784</v>
      </c>
    </row>
    <row r="61" spans="1:25" s="204" customFormat="1" ht="19.5" customHeight="1">
      <c r="A61" s="219" t="s">
        <v>161</v>
      </c>
      <c r="B61" s="217">
        <v>271.371</v>
      </c>
      <c r="C61" s="214">
        <v>56.391999999999996</v>
      </c>
      <c r="D61" s="213">
        <v>0</v>
      </c>
      <c r="E61" s="214">
        <v>0</v>
      </c>
      <c r="F61" s="213">
        <f t="shared" si="39"/>
        <v>327.763</v>
      </c>
      <c r="G61" s="216">
        <f t="shared" si="40"/>
        <v>0.007165342950755048</v>
      </c>
      <c r="H61" s="217">
        <v>340.30999999999995</v>
      </c>
      <c r="I61" s="214">
        <v>305.991</v>
      </c>
      <c r="J61" s="213">
        <v>0.99</v>
      </c>
      <c r="K61" s="214">
        <v>0</v>
      </c>
      <c r="L61" s="213">
        <f t="shared" si="41"/>
        <v>647.2909999999999</v>
      </c>
      <c r="M61" s="387">
        <f t="shared" si="38"/>
        <v>-0.4936388733969729</v>
      </c>
      <c r="N61" s="392">
        <v>2580.252</v>
      </c>
      <c r="O61" s="214">
        <v>1155.3400000000001</v>
      </c>
      <c r="P61" s="213">
        <v>6.797000000000001</v>
      </c>
      <c r="Q61" s="214">
        <v>0</v>
      </c>
      <c r="R61" s="213">
        <f t="shared" si="45"/>
        <v>3742.389</v>
      </c>
      <c r="S61" s="407">
        <f t="shared" si="42"/>
        <v>0.009632401843653928</v>
      </c>
      <c r="T61" s="217">
        <v>2231.182</v>
      </c>
      <c r="U61" s="214">
        <v>1682.8529999999994</v>
      </c>
      <c r="V61" s="213">
        <v>13.232999999999999</v>
      </c>
      <c r="W61" s="214">
        <v>0.049</v>
      </c>
      <c r="X61" s="213">
        <f t="shared" si="43"/>
        <v>3927.316999999999</v>
      </c>
      <c r="Y61" s="212">
        <f t="shared" si="44"/>
        <v>-0.04708761732246192</v>
      </c>
    </row>
    <row r="62" spans="1:25" s="204" customFormat="1" ht="19.5" customHeight="1">
      <c r="A62" s="219" t="s">
        <v>223</v>
      </c>
      <c r="B62" s="217">
        <v>284.592</v>
      </c>
      <c r="C62" s="214">
        <v>0</v>
      </c>
      <c r="D62" s="213">
        <v>0</v>
      </c>
      <c r="E62" s="214">
        <v>0</v>
      </c>
      <c r="F62" s="213">
        <f t="shared" si="39"/>
        <v>284.592</v>
      </c>
      <c r="G62" s="216">
        <f t="shared" si="40"/>
        <v>0.006221566439901028</v>
      </c>
      <c r="H62" s="217"/>
      <c r="I62" s="214"/>
      <c r="J62" s="213"/>
      <c r="K62" s="214"/>
      <c r="L62" s="213">
        <f t="shared" si="41"/>
        <v>0</v>
      </c>
      <c r="M62" s="387" t="str">
        <f t="shared" si="38"/>
        <v>         /0</v>
      </c>
      <c r="N62" s="392">
        <v>2575.0900000000006</v>
      </c>
      <c r="O62" s="214"/>
      <c r="P62" s="213"/>
      <c r="Q62" s="214"/>
      <c r="R62" s="213">
        <f t="shared" si="45"/>
        <v>2575.0900000000006</v>
      </c>
      <c r="S62" s="407">
        <f t="shared" si="42"/>
        <v>0.006627932495412636</v>
      </c>
      <c r="T62" s="217">
        <v>169.747</v>
      </c>
      <c r="U62" s="214"/>
      <c r="V62" s="213"/>
      <c r="W62" s="214"/>
      <c r="X62" s="213">
        <f t="shared" si="43"/>
        <v>169.747</v>
      </c>
      <c r="Y62" s="212" t="str">
        <f t="shared" si="44"/>
        <v>  *  </v>
      </c>
    </row>
    <row r="63" spans="1:25" s="204" customFormat="1" ht="19.5" customHeight="1">
      <c r="A63" s="219" t="s">
        <v>216</v>
      </c>
      <c r="B63" s="217">
        <v>0</v>
      </c>
      <c r="C63" s="214">
        <v>277.416</v>
      </c>
      <c r="D63" s="213">
        <v>0</v>
      </c>
      <c r="E63" s="214">
        <v>0</v>
      </c>
      <c r="F63" s="213">
        <f t="shared" si="39"/>
        <v>277.416</v>
      </c>
      <c r="G63" s="216">
        <f t="shared" si="40"/>
        <v>0.006064689364042503</v>
      </c>
      <c r="H63" s="217"/>
      <c r="I63" s="214"/>
      <c r="J63" s="213"/>
      <c r="K63" s="214"/>
      <c r="L63" s="213">
        <f t="shared" si="41"/>
        <v>0</v>
      </c>
      <c r="M63" s="387" t="str">
        <f t="shared" si="38"/>
        <v>         /0</v>
      </c>
      <c r="N63" s="392">
        <v>168.22</v>
      </c>
      <c r="O63" s="214">
        <v>2202.067</v>
      </c>
      <c r="P63" s="213"/>
      <c r="Q63" s="214"/>
      <c r="R63" s="213">
        <f t="shared" si="45"/>
        <v>2370.287</v>
      </c>
      <c r="S63" s="407">
        <f t="shared" si="42"/>
        <v>0.006100797343298341</v>
      </c>
      <c r="T63" s="217">
        <v>41.704</v>
      </c>
      <c r="U63" s="214">
        <v>22.883</v>
      </c>
      <c r="V63" s="213"/>
      <c r="W63" s="214"/>
      <c r="X63" s="213">
        <f t="shared" si="43"/>
        <v>64.587</v>
      </c>
      <c r="Y63" s="212" t="str">
        <f t="shared" si="44"/>
        <v>  *  </v>
      </c>
    </row>
    <row r="64" spans="1:25" s="204" customFormat="1" ht="19.5" customHeight="1">
      <c r="A64" s="219" t="s">
        <v>177</v>
      </c>
      <c r="B64" s="217">
        <v>119.095</v>
      </c>
      <c r="C64" s="214">
        <v>35.718</v>
      </c>
      <c r="D64" s="213">
        <v>0</v>
      </c>
      <c r="E64" s="214">
        <v>0</v>
      </c>
      <c r="F64" s="213">
        <f t="shared" si="39"/>
        <v>154.813</v>
      </c>
      <c r="G64" s="216">
        <f t="shared" si="40"/>
        <v>0.0033844217871914807</v>
      </c>
      <c r="H64" s="217">
        <v>161.017</v>
      </c>
      <c r="I64" s="214">
        <v>210.939</v>
      </c>
      <c r="J64" s="213"/>
      <c r="K64" s="214"/>
      <c r="L64" s="213">
        <f t="shared" si="41"/>
        <v>371.956</v>
      </c>
      <c r="M64" s="387">
        <f t="shared" si="38"/>
        <v>-0.583786791986149</v>
      </c>
      <c r="N64" s="392">
        <v>1878.793</v>
      </c>
      <c r="O64" s="214">
        <v>1279.2720000000002</v>
      </c>
      <c r="P64" s="213"/>
      <c r="Q64" s="214"/>
      <c r="R64" s="213">
        <f t="shared" si="45"/>
        <v>3158.065</v>
      </c>
      <c r="S64" s="407">
        <f t="shared" si="42"/>
        <v>0.008128431097990866</v>
      </c>
      <c r="T64" s="217">
        <v>1169.571</v>
      </c>
      <c r="U64" s="214">
        <v>682.352</v>
      </c>
      <c r="V64" s="213"/>
      <c r="W64" s="214"/>
      <c r="X64" s="213">
        <f t="shared" si="43"/>
        <v>1851.9229999999998</v>
      </c>
      <c r="Y64" s="212">
        <f t="shared" si="44"/>
        <v>0.70528958277423</v>
      </c>
    </row>
    <row r="65" spans="1:25" s="204" customFormat="1" ht="19.5" customHeight="1">
      <c r="A65" s="219" t="s">
        <v>189</v>
      </c>
      <c r="B65" s="217">
        <v>99.14900000000002</v>
      </c>
      <c r="C65" s="214">
        <v>39.992</v>
      </c>
      <c r="D65" s="213">
        <v>0.224</v>
      </c>
      <c r="E65" s="214">
        <v>0.221</v>
      </c>
      <c r="F65" s="213">
        <f t="shared" si="32"/>
        <v>139.586</v>
      </c>
      <c r="G65" s="216">
        <f t="shared" si="33"/>
        <v>0.003051538950778747</v>
      </c>
      <c r="H65" s="217">
        <v>82.366</v>
      </c>
      <c r="I65" s="214">
        <v>42.4</v>
      </c>
      <c r="J65" s="213">
        <v>0.388</v>
      </c>
      <c r="K65" s="214">
        <v>0.463</v>
      </c>
      <c r="L65" s="213">
        <f>SUM(H65:K65)</f>
        <v>125.61699999999999</v>
      </c>
      <c r="M65" s="387">
        <f t="shared" si="38"/>
        <v>0.1112031014910404</v>
      </c>
      <c r="N65" s="392">
        <v>793.408</v>
      </c>
      <c r="O65" s="214">
        <v>312.92800000000005</v>
      </c>
      <c r="P65" s="213">
        <v>0.224</v>
      </c>
      <c r="Q65" s="214">
        <v>0.246</v>
      </c>
      <c r="R65" s="213">
        <f t="shared" si="34"/>
        <v>1106.806</v>
      </c>
      <c r="S65" s="407">
        <f t="shared" si="35"/>
        <v>0.0028487685686782505</v>
      </c>
      <c r="T65" s="217">
        <v>689.2729999999999</v>
      </c>
      <c r="U65" s="214">
        <v>316.94800000000004</v>
      </c>
      <c r="V65" s="213">
        <v>1.249</v>
      </c>
      <c r="W65" s="214">
        <v>1.363</v>
      </c>
      <c r="X65" s="213">
        <f t="shared" si="36"/>
        <v>1008.8330000000001</v>
      </c>
      <c r="Y65" s="212">
        <f t="shared" si="37"/>
        <v>0.09711518160091903</v>
      </c>
    </row>
    <row r="66" spans="1:25" s="204" customFormat="1" ht="19.5" customHeight="1" thickBot="1">
      <c r="A66" s="219" t="s">
        <v>175</v>
      </c>
      <c r="B66" s="217">
        <v>205.54</v>
      </c>
      <c r="C66" s="214">
        <v>91.648</v>
      </c>
      <c r="D66" s="213">
        <v>68.537</v>
      </c>
      <c r="E66" s="214">
        <v>156.233</v>
      </c>
      <c r="F66" s="213">
        <f>SUM(B66:E66)</f>
        <v>521.9580000000001</v>
      </c>
      <c r="G66" s="216">
        <f>F66/$F$9</f>
        <v>0.011410708578729768</v>
      </c>
      <c r="H66" s="217">
        <v>142.497</v>
      </c>
      <c r="I66" s="214">
        <v>101.8</v>
      </c>
      <c r="J66" s="213">
        <v>69.181</v>
      </c>
      <c r="K66" s="214">
        <v>114.212</v>
      </c>
      <c r="L66" s="213">
        <f>SUM(H66:K66)</f>
        <v>427.69</v>
      </c>
      <c r="M66" s="387">
        <f t="shared" si="38"/>
        <v>0.2204119806401834</v>
      </c>
      <c r="N66" s="392">
        <v>1582.829</v>
      </c>
      <c r="O66" s="214">
        <v>655.896</v>
      </c>
      <c r="P66" s="213">
        <v>597.9619999999999</v>
      </c>
      <c r="Q66" s="214">
        <v>913.8900000000001</v>
      </c>
      <c r="R66" s="213">
        <f>SUM(N66:Q66)</f>
        <v>3750.577</v>
      </c>
      <c r="S66" s="407">
        <f>R66/$R$9</f>
        <v>0.009653476645417143</v>
      </c>
      <c r="T66" s="217">
        <v>1221.707</v>
      </c>
      <c r="U66" s="214">
        <v>732.0320000000002</v>
      </c>
      <c r="V66" s="213">
        <v>259.15500000000003</v>
      </c>
      <c r="W66" s="214">
        <v>1350.806</v>
      </c>
      <c r="X66" s="213">
        <f>SUM(T66:W66)</f>
        <v>3563.7000000000003</v>
      </c>
      <c r="Y66" s="212">
        <f>IF(ISERROR(R66/X66-1),"         /0",IF(R66/X66&gt;5,"  *  ",(R66/X66-1)))</f>
        <v>0.05243903807840167</v>
      </c>
    </row>
    <row r="67" spans="1:25" s="220" customFormat="1" ht="19.5" customHeight="1">
      <c r="A67" s="227" t="s">
        <v>57</v>
      </c>
      <c r="B67" s="224">
        <f>SUM(B68:B70)</f>
        <v>436.117</v>
      </c>
      <c r="C67" s="223">
        <f>SUM(C68:C70)</f>
        <v>60.795</v>
      </c>
      <c r="D67" s="222">
        <f>SUM(D68:D70)</f>
        <v>0.8200000000000001</v>
      </c>
      <c r="E67" s="223">
        <f>SUM(E68:E70)</f>
        <v>0.307</v>
      </c>
      <c r="F67" s="222">
        <f t="shared" si="32"/>
        <v>498.03900000000004</v>
      </c>
      <c r="G67" s="225">
        <f t="shared" si="33"/>
        <v>0.010887806853888616</v>
      </c>
      <c r="H67" s="224">
        <f>SUM(H68:H70)</f>
        <v>416.461</v>
      </c>
      <c r="I67" s="223">
        <f>SUM(I68:I70)</f>
        <v>208.71699999999998</v>
      </c>
      <c r="J67" s="222">
        <f>SUM(J68:J70)</f>
        <v>0.1</v>
      </c>
      <c r="K67" s="223">
        <f>SUM(K68:K70)</f>
        <v>33.452000000000005</v>
      </c>
      <c r="L67" s="222">
        <f>SUM(H67:K67)</f>
        <v>658.73</v>
      </c>
      <c r="M67" s="386">
        <f t="shared" si="38"/>
        <v>-0.24394061299773806</v>
      </c>
      <c r="N67" s="391">
        <f>SUM(N68:N70)</f>
        <v>2260.54</v>
      </c>
      <c r="O67" s="223">
        <f>SUM(O68:O70)</f>
        <v>496.09499999999997</v>
      </c>
      <c r="P67" s="222">
        <f>SUM(P68:P70)</f>
        <v>88.422</v>
      </c>
      <c r="Q67" s="223">
        <f>SUM(Q68:Q70)</f>
        <v>138.13400000000001</v>
      </c>
      <c r="R67" s="222">
        <f t="shared" si="34"/>
        <v>2983.191</v>
      </c>
      <c r="S67" s="406">
        <f t="shared" si="35"/>
        <v>0.007678329133708923</v>
      </c>
      <c r="T67" s="224">
        <f>SUM(T68:T70)</f>
        <v>3393.2119999999995</v>
      </c>
      <c r="U67" s="223">
        <f>SUM(U68:U70)</f>
        <v>1443.833</v>
      </c>
      <c r="V67" s="222">
        <f>SUM(V68:V70)</f>
        <v>1.183</v>
      </c>
      <c r="W67" s="223">
        <f>SUM(W68:W70)</f>
        <v>490.69100000000003</v>
      </c>
      <c r="X67" s="222">
        <f t="shared" si="36"/>
        <v>5328.919</v>
      </c>
      <c r="Y67" s="221">
        <f t="shared" si="37"/>
        <v>-0.44018833838532734</v>
      </c>
    </row>
    <row r="68" spans="1:25" ht="19.5" customHeight="1">
      <c r="A68" s="219" t="s">
        <v>176</v>
      </c>
      <c r="B68" s="217">
        <v>194.586</v>
      </c>
      <c r="C68" s="214">
        <v>8.807</v>
      </c>
      <c r="D68" s="213">
        <v>0</v>
      </c>
      <c r="E68" s="214">
        <v>0</v>
      </c>
      <c r="F68" s="213">
        <f t="shared" si="32"/>
        <v>203.393</v>
      </c>
      <c r="G68" s="216">
        <f t="shared" si="33"/>
        <v>0.00444644636149572</v>
      </c>
      <c r="H68" s="217">
        <v>64.19200000000001</v>
      </c>
      <c r="I68" s="214">
        <v>19.246</v>
      </c>
      <c r="J68" s="213"/>
      <c r="K68" s="214"/>
      <c r="L68" s="213">
        <f>SUM(H68:K68)</f>
        <v>83.438</v>
      </c>
      <c r="M68" s="387">
        <f t="shared" si="38"/>
        <v>1.4376543061914235</v>
      </c>
      <c r="N68" s="392">
        <v>800.609</v>
      </c>
      <c r="O68" s="214">
        <v>89.92699999999998</v>
      </c>
      <c r="P68" s="213"/>
      <c r="Q68" s="214"/>
      <c r="R68" s="213">
        <f t="shared" si="34"/>
        <v>890.5360000000001</v>
      </c>
      <c r="S68" s="407">
        <f t="shared" si="35"/>
        <v>0.00229211891341071</v>
      </c>
      <c r="T68" s="217">
        <v>756.229</v>
      </c>
      <c r="U68" s="214">
        <v>276.499</v>
      </c>
      <c r="V68" s="213"/>
      <c r="W68" s="214"/>
      <c r="X68" s="213">
        <f t="shared" si="36"/>
        <v>1032.728</v>
      </c>
      <c r="Y68" s="212">
        <f t="shared" si="37"/>
        <v>-0.13768581853111372</v>
      </c>
    </row>
    <row r="69" spans="1:25" ht="19.5" customHeight="1">
      <c r="A69" s="219" t="s">
        <v>177</v>
      </c>
      <c r="B69" s="217">
        <v>170.442</v>
      </c>
      <c r="C69" s="214">
        <v>28.788</v>
      </c>
      <c r="D69" s="213">
        <v>0</v>
      </c>
      <c r="E69" s="214">
        <v>0</v>
      </c>
      <c r="F69" s="213">
        <f>SUM(B69:E69)</f>
        <v>199.23000000000002</v>
      </c>
      <c r="G69" s="216">
        <f>F69/$F$9</f>
        <v>0.004355437545052152</v>
      </c>
      <c r="H69" s="217">
        <v>179.39499999999998</v>
      </c>
      <c r="I69" s="214">
        <v>76.756</v>
      </c>
      <c r="J69" s="213"/>
      <c r="K69" s="214"/>
      <c r="L69" s="213">
        <f>SUM(H69:K69)</f>
        <v>256.15099999999995</v>
      </c>
      <c r="M69" s="387">
        <f t="shared" si="38"/>
        <v>-0.22221658318726045</v>
      </c>
      <c r="N69" s="392">
        <v>584.0459999999999</v>
      </c>
      <c r="O69" s="214">
        <v>138.13</v>
      </c>
      <c r="P69" s="213"/>
      <c r="Q69" s="214"/>
      <c r="R69" s="213">
        <f>SUM(N69:Q69)</f>
        <v>722.1759999999999</v>
      </c>
      <c r="S69" s="407">
        <f>R69/$R$9</f>
        <v>0.00185878310187493</v>
      </c>
      <c r="T69" s="217">
        <v>1756.3299999999997</v>
      </c>
      <c r="U69" s="214">
        <v>758.7349999999999</v>
      </c>
      <c r="V69" s="213"/>
      <c r="W69" s="214"/>
      <c r="X69" s="213">
        <f>SUM(T69:W69)</f>
        <v>2515.0649999999996</v>
      </c>
      <c r="Y69" s="212">
        <f>IF(ISERROR(R69/X69-1),"         /0",IF(R69/X69&gt;5,"  *  ",(R69/X69-1)))</f>
        <v>-0.7128599062052074</v>
      </c>
    </row>
    <row r="70" spans="1:25" ht="19.5" customHeight="1" thickBot="1">
      <c r="A70" s="219" t="s">
        <v>175</v>
      </c>
      <c r="B70" s="217">
        <v>71.08900000000001</v>
      </c>
      <c r="C70" s="214">
        <v>23.2</v>
      </c>
      <c r="D70" s="213">
        <v>0.8200000000000001</v>
      </c>
      <c r="E70" s="214">
        <v>0.307</v>
      </c>
      <c r="F70" s="213">
        <f>SUM(B70:E70)</f>
        <v>95.41600000000001</v>
      </c>
      <c r="G70" s="216">
        <f>F70/$F$9</f>
        <v>0.0020859229473407428</v>
      </c>
      <c r="H70" s="217">
        <v>172.874</v>
      </c>
      <c r="I70" s="214">
        <v>112.715</v>
      </c>
      <c r="J70" s="213">
        <v>0.1</v>
      </c>
      <c r="K70" s="214">
        <v>33.452000000000005</v>
      </c>
      <c r="L70" s="213">
        <f>SUM(H70:K70)</f>
        <v>319.141</v>
      </c>
      <c r="M70" s="387">
        <f t="shared" si="38"/>
        <v>-0.7010224320911447</v>
      </c>
      <c r="N70" s="392">
        <v>875.885</v>
      </c>
      <c r="O70" s="214">
        <v>268.038</v>
      </c>
      <c r="P70" s="213">
        <v>88.422</v>
      </c>
      <c r="Q70" s="214">
        <v>138.13400000000001</v>
      </c>
      <c r="R70" s="213">
        <f>SUM(N70:Q70)</f>
        <v>1370.479</v>
      </c>
      <c r="S70" s="407">
        <f>R70/$R$9</f>
        <v>0.003527427118423283</v>
      </c>
      <c r="T70" s="217">
        <v>880.6529999999999</v>
      </c>
      <c r="U70" s="214">
        <v>408.59900000000005</v>
      </c>
      <c r="V70" s="213">
        <v>1.183</v>
      </c>
      <c r="W70" s="214">
        <v>490.69100000000003</v>
      </c>
      <c r="X70" s="213">
        <f>SUM(T70:W70)</f>
        <v>1781.126</v>
      </c>
      <c r="Y70" s="212">
        <f>IF(ISERROR(R70/X70-1),"         /0",IF(R70/X70&gt;5,"  *  ",(R70/X70-1)))</f>
        <v>-0.2305547165107914</v>
      </c>
    </row>
    <row r="71" spans="1:25" s="312" customFormat="1" ht="19.5" customHeight="1" thickBot="1">
      <c r="A71" s="318" t="s">
        <v>56</v>
      </c>
      <c r="B71" s="316">
        <v>47.88</v>
      </c>
      <c r="C71" s="315">
        <v>0.401</v>
      </c>
      <c r="D71" s="314">
        <v>0.52</v>
      </c>
      <c r="E71" s="315">
        <v>0.09</v>
      </c>
      <c r="F71" s="314">
        <f>SUM(B71:E71)</f>
        <v>48.89100000000001</v>
      </c>
      <c r="G71" s="317">
        <f>F71/$F$9</f>
        <v>0.001068823455378933</v>
      </c>
      <c r="H71" s="316">
        <v>105.793</v>
      </c>
      <c r="I71" s="315">
        <v>23.625</v>
      </c>
      <c r="J71" s="314">
        <v>0.06</v>
      </c>
      <c r="K71" s="315">
        <v>0.06</v>
      </c>
      <c r="L71" s="314">
        <f>SUM(H71:K71)</f>
        <v>129.538</v>
      </c>
      <c r="M71" s="389">
        <f t="shared" si="38"/>
        <v>-0.6225740709289938</v>
      </c>
      <c r="N71" s="394">
        <v>725.7620000000001</v>
      </c>
      <c r="O71" s="315">
        <v>30.582</v>
      </c>
      <c r="P71" s="314">
        <v>0.77</v>
      </c>
      <c r="Q71" s="315">
        <v>0.29</v>
      </c>
      <c r="R71" s="314">
        <f>SUM(N71:Q71)</f>
        <v>757.404</v>
      </c>
      <c r="S71" s="409">
        <f>R71/$R$9</f>
        <v>0.001949455197199131</v>
      </c>
      <c r="T71" s="316">
        <v>676.875</v>
      </c>
      <c r="U71" s="315">
        <v>85.961</v>
      </c>
      <c r="V71" s="314">
        <v>0.7899999999999999</v>
      </c>
      <c r="W71" s="315">
        <v>65.979</v>
      </c>
      <c r="X71" s="314">
        <f>SUM(T71:W71)</f>
        <v>829.605</v>
      </c>
      <c r="Y71" s="313">
        <f>IF(ISERROR(R71/X71-1),"         /0",IF(R71/X71&gt;5,"  *  ",(R71/X71-1)))</f>
        <v>-0.08703057479161769</v>
      </c>
    </row>
    <row r="72" ht="15" thickTop="1">
      <c r="A72" s="116" t="s">
        <v>43</v>
      </c>
    </row>
    <row r="73" ht="14.25">
      <c r="A73" s="116" t="s">
        <v>55</v>
      </c>
    </row>
    <row r="74" ht="14.25">
      <c r="A74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2:Y65536 M72:M65536 Y3 M3">
    <cfRule type="cellIs" priority="4" dxfId="101" operator="lessThan" stopIfTrue="1">
      <formula>0</formula>
    </cfRule>
  </conditionalFormatting>
  <conditionalFormatting sqref="Y9:Y71 M9:M71">
    <cfRule type="cellIs" priority="5" dxfId="101" operator="lessThan" stopIfTrue="1">
      <formula>0</formula>
    </cfRule>
    <cfRule type="cellIs" priority="6" dxfId="103" operator="greaterThanOrEqual" stopIfTrue="1">
      <formula>0</formula>
    </cfRule>
  </conditionalFormatting>
  <conditionalFormatting sqref="M5 Y5 Y7:Y8 M7:M8">
    <cfRule type="cellIs" priority="2" dxfId="101" operator="lessThan" stopIfTrue="1">
      <formula>0</formula>
    </cfRule>
  </conditionalFormatting>
  <conditionalFormatting sqref="M6 Y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75" zoomScaleNormal="75" zoomScalePageLayoutView="0" workbookViewId="0" topLeftCell="E1">
      <selection activeCell="U10" sqref="U10:X61"/>
    </sheetView>
  </sheetViews>
  <sheetFormatPr defaultColWidth="8.00390625" defaultRowHeight="15"/>
  <cols>
    <col min="1" max="1" width="25.421875" style="123" customWidth="1"/>
    <col min="2" max="2" width="39.421875" style="123" customWidth="1"/>
    <col min="3" max="3" width="12.421875" style="123" customWidth="1"/>
    <col min="4" max="4" width="12.421875" style="123" bestFit="1" customWidth="1"/>
    <col min="5" max="5" width="9.140625" style="123" bestFit="1" customWidth="1"/>
    <col min="6" max="6" width="11.421875" style="123" bestFit="1" customWidth="1"/>
    <col min="7" max="7" width="11.7109375" style="123" customWidth="1"/>
    <col min="8" max="8" width="10.421875" style="123" customWidth="1"/>
    <col min="9" max="10" width="12.7109375" style="123" bestFit="1" customWidth="1"/>
    <col min="11" max="11" width="9.7109375" style="123" bestFit="1" customWidth="1"/>
    <col min="12" max="12" width="10.57421875" style="123" bestFit="1" customWidth="1"/>
    <col min="13" max="13" width="12.7109375" style="123" bestFit="1" customWidth="1"/>
    <col min="14" max="14" width="9.421875" style="123" customWidth="1"/>
    <col min="15" max="16" width="13.00390625" style="123" bestFit="1" customWidth="1"/>
    <col min="17" max="18" width="10.57421875" style="123" bestFit="1" customWidth="1"/>
    <col min="19" max="19" width="13.00390625" style="123" bestFit="1" customWidth="1"/>
    <col min="20" max="20" width="10.574218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25:26" ht="21" thickBot="1">
      <c r="Y1" s="678" t="s">
        <v>28</v>
      </c>
      <c r="Z1" s="679"/>
    </row>
    <row r="2" ht="9.75" customHeight="1" thickBot="1"/>
    <row r="3" spans="1:26" ht="24.75" customHeight="1" thickTop="1">
      <c r="A3" s="592" t="s">
        <v>120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4"/>
    </row>
    <row r="4" spans="1:26" ht="21" customHeight="1" thickBot="1">
      <c r="A4" s="604" t="s">
        <v>45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6"/>
    </row>
    <row r="5" spans="1:26" s="169" customFormat="1" ht="19.5" customHeight="1" thickBot="1" thickTop="1">
      <c r="A5" s="669" t="s">
        <v>121</v>
      </c>
      <c r="B5" s="669" t="s">
        <v>122</v>
      </c>
      <c r="C5" s="581" t="s">
        <v>36</v>
      </c>
      <c r="D5" s="582"/>
      <c r="E5" s="582"/>
      <c r="F5" s="582"/>
      <c r="G5" s="582"/>
      <c r="H5" s="582"/>
      <c r="I5" s="582"/>
      <c r="J5" s="582"/>
      <c r="K5" s="583"/>
      <c r="L5" s="583"/>
      <c r="M5" s="583"/>
      <c r="N5" s="584"/>
      <c r="O5" s="585" t="s">
        <v>35</v>
      </c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4"/>
    </row>
    <row r="6" spans="1:26" s="168" customFormat="1" ht="26.25" customHeight="1" thickBot="1">
      <c r="A6" s="670"/>
      <c r="B6" s="670"/>
      <c r="C6" s="680" t="s">
        <v>157</v>
      </c>
      <c r="D6" s="676"/>
      <c r="E6" s="676"/>
      <c r="F6" s="676"/>
      <c r="G6" s="677"/>
      <c r="H6" s="578" t="s">
        <v>34</v>
      </c>
      <c r="I6" s="680" t="s">
        <v>158</v>
      </c>
      <c r="J6" s="676"/>
      <c r="K6" s="676"/>
      <c r="L6" s="676"/>
      <c r="M6" s="677"/>
      <c r="N6" s="578" t="s">
        <v>33</v>
      </c>
      <c r="O6" s="675" t="s">
        <v>159</v>
      </c>
      <c r="P6" s="676"/>
      <c r="Q6" s="676"/>
      <c r="R6" s="676"/>
      <c r="S6" s="677"/>
      <c r="T6" s="578" t="s">
        <v>34</v>
      </c>
      <c r="U6" s="675" t="s">
        <v>160</v>
      </c>
      <c r="V6" s="676"/>
      <c r="W6" s="676"/>
      <c r="X6" s="676"/>
      <c r="Y6" s="677"/>
      <c r="Z6" s="578" t="s">
        <v>33</v>
      </c>
    </row>
    <row r="7" spans="1:26" s="163" customFormat="1" ht="26.25" customHeight="1">
      <c r="A7" s="671"/>
      <c r="B7" s="671"/>
      <c r="C7" s="601" t="s">
        <v>22</v>
      </c>
      <c r="D7" s="602"/>
      <c r="E7" s="599" t="s">
        <v>21</v>
      </c>
      <c r="F7" s="600"/>
      <c r="G7" s="586" t="s">
        <v>17</v>
      </c>
      <c r="H7" s="579"/>
      <c r="I7" s="601" t="s">
        <v>22</v>
      </c>
      <c r="J7" s="602"/>
      <c r="K7" s="599" t="s">
        <v>21</v>
      </c>
      <c r="L7" s="600"/>
      <c r="M7" s="586" t="s">
        <v>17</v>
      </c>
      <c r="N7" s="579"/>
      <c r="O7" s="602" t="s">
        <v>22</v>
      </c>
      <c r="P7" s="602"/>
      <c r="Q7" s="607" t="s">
        <v>21</v>
      </c>
      <c r="R7" s="602"/>
      <c r="S7" s="586" t="s">
        <v>17</v>
      </c>
      <c r="T7" s="579"/>
      <c r="U7" s="608" t="s">
        <v>22</v>
      </c>
      <c r="V7" s="600"/>
      <c r="W7" s="599" t="s">
        <v>21</v>
      </c>
      <c r="X7" s="603"/>
      <c r="Y7" s="586" t="s">
        <v>17</v>
      </c>
      <c r="Z7" s="579"/>
    </row>
    <row r="8" spans="1:26" s="163" customFormat="1" ht="31.5" thickBot="1">
      <c r="A8" s="672"/>
      <c r="B8" s="672"/>
      <c r="C8" s="166" t="s">
        <v>19</v>
      </c>
      <c r="D8" s="164" t="s">
        <v>18</v>
      </c>
      <c r="E8" s="165" t="s">
        <v>19</v>
      </c>
      <c r="F8" s="164" t="s">
        <v>18</v>
      </c>
      <c r="G8" s="587"/>
      <c r="H8" s="580"/>
      <c r="I8" s="166" t="s">
        <v>19</v>
      </c>
      <c r="J8" s="164" t="s">
        <v>18</v>
      </c>
      <c r="K8" s="165" t="s">
        <v>19</v>
      </c>
      <c r="L8" s="164" t="s">
        <v>18</v>
      </c>
      <c r="M8" s="587"/>
      <c r="N8" s="580"/>
      <c r="O8" s="167" t="s">
        <v>19</v>
      </c>
      <c r="P8" s="164" t="s">
        <v>18</v>
      </c>
      <c r="Q8" s="165" t="s">
        <v>19</v>
      </c>
      <c r="R8" s="164" t="s">
        <v>18</v>
      </c>
      <c r="S8" s="587"/>
      <c r="T8" s="580"/>
      <c r="U8" s="166" t="s">
        <v>19</v>
      </c>
      <c r="V8" s="164" t="s">
        <v>18</v>
      </c>
      <c r="W8" s="165" t="s">
        <v>19</v>
      </c>
      <c r="X8" s="164" t="s">
        <v>18</v>
      </c>
      <c r="Y8" s="587"/>
      <c r="Z8" s="580"/>
    </row>
    <row r="9" spans="1:26" s="152" customFormat="1" ht="18" customHeight="1" thickBot="1" thickTop="1">
      <c r="A9" s="162" t="s">
        <v>24</v>
      </c>
      <c r="B9" s="354"/>
      <c r="C9" s="161">
        <f>SUM(C10:C61)</f>
        <v>1962397</v>
      </c>
      <c r="D9" s="155">
        <f>SUM(D10:D61)</f>
        <v>1962397</v>
      </c>
      <c r="E9" s="156">
        <f>SUM(E10:E61)</f>
        <v>69900</v>
      </c>
      <c r="F9" s="155">
        <f>SUM(F10:F61)</f>
        <v>69900</v>
      </c>
      <c r="G9" s="154">
        <f>SUM(C9:F9)</f>
        <v>4064594</v>
      </c>
      <c r="H9" s="158">
        <f aca="true" t="shared" si="0" ref="H9:H17">G9/$G$9</f>
        <v>1</v>
      </c>
      <c r="I9" s="157">
        <f>SUM(I10:I61)</f>
        <v>1737123</v>
      </c>
      <c r="J9" s="155">
        <f>SUM(J10:J61)</f>
        <v>1737123</v>
      </c>
      <c r="K9" s="156">
        <f>SUM(K10:K61)</f>
        <v>79709</v>
      </c>
      <c r="L9" s="155">
        <f>SUM(L10:L61)</f>
        <v>79709</v>
      </c>
      <c r="M9" s="154">
        <f aca="true" t="shared" si="1" ref="M9:M17">SUM(I9:L9)</f>
        <v>3633664</v>
      </c>
      <c r="N9" s="160">
        <f aca="true" t="shared" si="2" ref="N9:N17">IF(ISERROR(G9/M9-1),"         /0",(G9/M9-1))</f>
        <v>0.11859379403268977</v>
      </c>
      <c r="O9" s="159">
        <f>SUM(O10:O61)</f>
        <v>14540725</v>
      </c>
      <c r="P9" s="155">
        <f>SUM(P10:P61)</f>
        <v>14540725</v>
      </c>
      <c r="Q9" s="156">
        <f>SUM(Q10:Q61)</f>
        <v>521708</v>
      </c>
      <c r="R9" s="155">
        <f>SUM(R10:R61)</f>
        <v>521708</v>
      </c>
      <c r="S9" s="154">
        <f aca="true" t="shared" si="3" ref="S9:S17">SUM(O9:R9)</f>
        <v>30124866</v>
      </c>
      <c r="T9" s="158">
        <f aca="true" t="shared" si="4" ref="T9:T17">S9/$S$9</f>
        <v>1</v>
      </c>
      <c r="U9" s="157">
        <f>SUM(U10:U61)</f>
        <v>12905062</v>
      </c>
      <c r="V9" s="155">
        <f>SUM(V10:V61)</f>
        <v>12905062</v>
      </c>
      <c r="W9" s="156">
        <f>SUM(W10:W61)</f>
        <v>583348</v>
      </c>
      <c r="X9" s="155">
        <f>SUM(X10:X61)</f>
        <v>583348</v>
      </c>
      <c r="Y9" s="154">
        <f aca="true" t="shared" si="5" ref="Y9:Y17">SUM(U9:X9)</f>
        <v>26976820</v>
      </c>
      <c r="Z9" s="153">
        <f>IF(ISERROR(S9/Y9-1),"         /0",(S9/Y9-1))</f>
        <v>0.1166944806689596</v>
      </c>
    </row>
    <row r="10" spans="1:26" ht="21" customHeight="1" thickTop="1">
      <c r="A10" s="151" t="s">
        <v>392</v>
      </c>
      <c r="B10" s="355" t="s">
        <v>393</v>
      </c>
      <c r="C10" s="149">
        <v>704067</v>
      </c>
      <c r="D10" s="145">
        <v>721066</v>
      </c>
      <c r="E10" s="146">
        <v>13987</v>
      </c>
      <c r="F10" s="145">
        <v>13263</v>
      </c>
      <c r="G10" s="144">
        <f aca="true" t="shared" si="6" ref="G10:G61">SUM(C10:F10)</f>
        <v>1452383</v>
      </c>
      <c r="H10" s="148">
        <f t="shared" si="0"/>
        <v>0.3573254794943849</v>
      </c>
      <c r="I10" s="147">
        <v>631314</v>
      </c>
      <c r="J10" s="145">
        <v>649773</v>
      </c>
      <c r="K10" s="146">
        <v>19199</v>
      </c>
      <c r="L10" s="145">
        <v>20333</v>
      </c>
      <c r="M10" s="144">
        <f t="shared" si="1"/>
        <v>1320619</v>
      </c>
      <c r="N10" s="150">
        <f t="shared" si="2"/>
        <v>0.09977442396330805</v>
      </c>
      <c r="O10" s="149">
        <v>5298384</v>
      </c>
      <c r="P10" s="145">
        <v>5439406</v>
      </c>
      <c r="Q10" s="146">
        <v>107959</v>
      </c>
      <c r="R10" s="145">
        <v>108248</v>
      </c>
      <c r="S10" s="144">
        <f t="shared" si="3"/>
        <v>10953997</v>
      </c>
      <c r="T10" s="148">
        <f t="shared" si="4"/>
        <v>0.3636197751053897</v>
      </c>
      <c r="U10" s="147">
        <v>4670103</v>
      </c>
      <c r="V10" s="145">
        <v>4780960</v>
      </c>
      <c r="W10" s="146">
        <v>137686</v>
      </c>
      <c r="X10" s="145">
        <v>138951</v>
      </c>
      <c r="Y10" s="144">
        <f t="shared" si="5"/>
        <v>9727700</v>
      </c>
      <c r="Z10" s="143">
        <f aca="true" t="shared" si="7" ref="Z10:Z17">IF(ISERROR(S10/Y10-1),"         /0",IF(S10/Y10&gt;5,"  *  ",(S10/Y10-1)))</f>
        <v>0.12606237856841807</v>
      </c>
    </row>
    <row r="11" spans="1:26" ht="21" customHeight="1">
      <c r="A11" s="142" t="s">
        <v>394</v>
      </c>
      <c r="B11" s="356" t="s">
        <v>395</v>
      </c>
      <c r="C11" s="140">
        <v>228453</v>
      </c>
      <c r="D11" s="136">
        <v>225672</v>
      </c>
      <c r="E11" s="137">
        <v>1087</v>
      </c>
      <c r="F11" s="136">
        <v>1219</v>
      </c>
      <c r="G11" s="135">
        <f t="shared" si="6"/>
        <v>456431</v>
      </c>
      <c r="H11" s="139">
        <f t="shared" si="0"/>
        <v>0.11229436445558892</v>
      </c>
      <c r="I11" s="138">
        <v>212909</v>
      </c>
      <c r="J11" s="136">
        <v>210937</v>
      </c>
      <c r="K11" s="137">
        <v>2472</v>
      </c>
      <c r="L11" s="136">
        <v>2557</v>
      </c>
      <c r="M11" s="135">
        <f t="shared" si="1"/>
        <v>428875</v>
      </c>
      <c r="N11" s="141">
        <f t="shared" si="2"/>
        <v>0.0642518216263479</v>
      </c>
      <c r="O11" s="140">
        <v>1683013</v>
      </c>
      <c r="P11" s="136">
        <v>1678301</v>
      </c>
      <c r="Q11" s="137">
        <v>13632</v>
      </c>
      <c r="R11" s="136">
        <v>14823</v>
      </c>
      <c r="S11" s="135">
        <f t="shared" si="3"/>
        <v>3389769</v>
      </c>
      <c r="T11" s="139">
        <f t="shared" si="4"/>
        <v>0.11252395280364069</v>
      </c>
      <c r="U11" s="138">
        <v>1625537</v>
      </c>
      <c r="V11" s="136">
        <v>1625431</v>
      </c>
      <c r="W11" s="137">
        <v>12298</v>
      </c>
      <c r="X11" s="136">
        <v>13787</v>
      </c>
      <c r="Y11" s="135">
        <f t="shared" si="5"/>
        <v>3277053</v>
      </c>
      <c r="Z11" s="134">
        <f t="shared" si="7"/>
        <v>0.034395537698047596</v>
      </c>
    </row>
    <row r="12" spans="1:26" ht="21" customHeight="1">
      <c r="A12" s="142" t="s">
        <v>396</v>
      </c>
      <c r="B12" s="356" t="s">
        <v>397</v>
      </c>
      <c r="C12" s="140">
        <v>173016</v>
      </c>
      <c r="D12" s="136">
        <v>174895</v>
      </c>
      <c r="E12" s="137">
        <v>3884</v>
      </c>
      <c r="F12" s="136">
        <v>3914</v>
      </c>
      <c r="G12" s="135">
        <f t="shared" si="6"/>
        <v>355709</v>
      </c>
      <c r="H12" s="139">
        <f t="shared" si="0"/>
        <v>0.08751402969152638</v>
      </c>
      <c r="I12" s="138">
        <v>159760</v>
      </c>
      <c r="J12" s="136">
        <v>160052</v>
      </c>
      <c r="K12" s="137">
        <v>2747</v>
      </c>
      <c r="L12" s="136">
        <v>2957</v>
      </c>
      <c r="M12" s="135">
        <f t="shared" si="1"/>
        <v>325516</v>
      </c>
      <c r="N12" s="141">
        <f t="shared" si="2"/>
        <v>0.09275427321544871</v>
      </c>
      <c r="O12" s="140">
        <v>1291110</v>
      </c>
      <c r="P12" s="136">
        <v>1272987</v>
      </c>
      <c r="Q12" s="137">
        <v>31591</v>
      </c>
      <c r="R12" s="136">
        <v>31305</v>
      </c>
      <c r="S12" s="135">
        <f t="shared" si="3"/>
        <v>2626993</v>
      </c>
      <c r="T12" s="139">
        <f t="shared" si="4"/>
        <v>0.08720347502956528</v>
      </c>
      <c r="U12" s="138">
        <v>1203189</v>
      </c>
      <c r="V12" s="136">
        <v>1185970</v>
      </c>
      <c r="W12" s="137">
        <v>22960</v>
      </c>
      <c r="X12" s="136">
        <v>24066</v>
      </c>
      <c r="Y12" s="135">
        <f t="shared" si="5"/>
        <v>2436185</v>
      </c>
      <c r="Z12" s="134">
        <f t="shared" si="7"/>
        <v>0.07832245909075053</v>
      </c>
    </row>
    <row r="13" spans="1:26" ht="21" customHeight="1">
      <c r="A13" s="142" t="s">
        <v>398</v>
      </c>
      <c r="B13" s="356" t="s">
        <v>399</v>
      </c>
      <c r="C13" s="140">
        <v>150132</v>
      </c>
      <c r="D13" s="136">
        <v>147979</v>
      </c>
      <c r="E13" s="137">
        <v>70</v>
      </c>
      <c r="F13" s="136">
        <v>83</v>
      </c>
      <c r="G13" s="135">
        <f t="shared" si="6"/>
        <v>298264</v>
      </c>
      <c r="H13" s="139">
        <f t="shared" si="0"/>
        <v>0.07338100681150442</v>
      </c>
      <c r="I13" s="138">
        <v>130403</v>
      </c>
      <c r="J13" s="136">
        <v>127820</v>
      </c>
      <c r="K13" s="137">
        <v>531</v>
      </c>
      <c r="L13" s="136">
        <v>322</v>
      </c>
      <c r="M13" s="135">
        <f t="shared" si="1"/>
        <v>259076</v>
      </c>
      <c r="N13" s="141">
        <f t="shared" si="2"/>
        <v>0.15126063394525158</v>
      </c>
      <c r="O13" s="140">
        <v>1057988</v>
      </c>
      <c r="P13" s="136">
        <v>1053680</v>
      </c>
      <c r="Q13" s="137">
        <v>2861</v>
      </c>
      <c r="R13" s="136">
        <v>2464</v>
      </c>
      <c r="S13" s="135">
        <f t="shared" si="3"/>
        <v>2116993</v>
      </c>
      <c r="T13" s="139">
        <f t="shared" si="4"/>
        <v>0.07027393914382889</v>
      </c>
      <c r="U13" s="138">
        <v>954030</v>
      </c>
      <c r="V13" s="136">
        <v>945397</v>
      </c>
      <c r="W13" s="137">
        <v>3189</v>
      </c>
      <c r="X13" s="136">
        <v>3045</v>
      </c>
      <c r="Y13" s="135">
        <f t="shared" si="5"/>
        <v>1905661</v>
      </c>
      <c r="Z13" s="134">
        <f t="shared" si="7"/>
        <v>0.1108969538653517</v>
      </c>
    </row>
    <row r="14" spans="1:26" ht="21" customHeight="1">
      <c r="A14" s="142" t="s">
        <v>400</v>
      </c>
      <c r="B14" s="356" t="s">
        <v>401</v>
      </c>
      <c r="C14" s="140">
        <v>103216</v>
      </c>
      <c r="D14" s="136">
        <v>100593</v>
      </c>
      <c r="E14" s="137">
        <v>696</v>
      </c>
      <c r="F14" s="136">
        <v>568</v>
      </c>
      <c r="G14" s="135">
        <f t="shared" si="6"/>
        <v>205073</v>
      </c>
      <c r="H14" s="139">
        <f t="shared" si="0"/>
        <v>0.050453501628944984</v>
      </c>
      <c r="I14" s="138">
        <v>89782</v>
      </c>
      <c r="J14" s="136">
        <v>88833</v>
      </c>
      <c r="K14" s="137">
        <v>1071</v>
      </c>
      <c r="L14" s="136">
        <v>1004</v>
      </c>
      <c r="M14" s="135">
        <f t="shared" si="1"/>
        <v>180690</v>
      </c>
      <c r="N14" s="141">
        <f t="shared" si="2"/>
        <v>0.13494382644307934</v>
      </c>
      <c r="O14" s="140">
        <v>810685</v>
      </c>
      <c r="P14" s="136">
        <v>787721</v>
      </c>
      <c r="Q14" s="137">
        <v>8205</v>
      </c>
      <c r="R14" s="136">
        <v>7935</v>
      </c>
      <c r="S14" s="135">
        <f t="shared" si="3"/>
        <v>1614546</v>
      </c>
      <c r="T14" s="139">
        <f t="shared" si="4"/>
        <v>0.05359512636504342</v>
      </c>
      <c r="U14" s="138">
        <v>676396</v>
      </c>
      <c r="V14" s="136">
        <v>663415</v>
      </c>
      <c r="W14" s="137">
        <v>8919</v>
      </c>
      <c r="X14" s="136">
        <v>9565</v>
      </c>
      <c r="Y14" s="135">
        <f t="shared" si="5"/>
        <v>1358295</v>
      </c>
      <c r="Z14" s="134">
        <f t="shared" si="7"/>
        <v>0.18865636698949784</v>
      </c>
    </row>
    <row r="15" spans="1:26" ht="21" customHeight="1">
      <c r="A15" s="142" t="s">
        <v>402</v>
      </c>
      <c r="B15" s="356" t="s">
        <v>403</v>
      </c>
      <c r="C15" s="140">
        <v>70024</v>
      </c>
      <c r="D15" s="136">
        <v>67943</v>
      </c>
      <c r="E15" s="137">
        <v>14524</v>
      </c>
      <c r="F15" s="136">
        <v>14510</v>
      </c>
      <c r="G15" s="135">
        <f t="shared" si="6"/>
        <v>167001</v>
      </c>
      <c r="H15" s="139">
        <f t="shared" si="0"/>
        <v>0.041086760448891084</v>
      </c>
      <c r="I15" s="138">
        <v>48925</v>
      </c>
      <c r="J15" s="136">
        <v>48643</v>
      </c>
      <c r="K15" s="137">
        <v>13292</v>
      </c>
      <c r="L15" s="136">
        <v>13303</v>
      </c>
      <c r="M15" s="135">
        <f t="shared" si="1"/>
        <v>124163</v>
      </c>
      <c r="N15" s="141">
        <f t="shared" si="2"/>
        <v>0.34501421518487785</v>
      </c>
      <c r="O15" s="140">
        <v>480171</v>
      </c>
      <c r="P15" s="136">
        <v>478848</v>
      </c>
      <c r="Q15" s="137">
        <v>105138</v>
      </c>
      <c r="R15" s="136">
        <v>103307</v>
      </c>
      <c r="S15" s="135">
        <f t="shared" si="3"/>
        <v>1167464</v>
      </c>
      <c r="T15" s="139">
        <f t="shared" si="4"/>
        <v>0.038754164084912446</v>
      </c>
      <c r="U15" s="138">
        <v>348875</v>
      </c>
      <c r="V15" s="136">
        <v>348895</v>
      </c>
      <c r="W15" s="137">
        <v>102492</v>
      </c>
      <c r="X15" s="136">
        <v>101625</v>
      </c>
      <c r="Y15" s="135">
        <f t="shared" si="5"/>
        <v>901887</v>
      </c>
      <c r="Z15" s="134">
        <f t="shared" si="7"/>
        <v>0.29446815399268433</v>
      </c>
    </row>
    <row r="16" spans="1:26" ht="21" customHeight="1">
      <c r="A16" s="142" t="s">
        <v>404</v>
      </c>
      <c r="B16" s="356" t="s">
        <v>405</v>
      </c>
      <c r="C16" s="140">
        <v>78502</v>
      </c>
      <c r="D16" s="136">
        <v>77631</v>
      </c>
      <c r="E16" s="137">
        <v>1449</v>
      </c>
      <c r="F16" s="136">
        <v>1701</v>
      </c>
      <c r="G16" s="135">
        <f t="shared" si="6"/>
        <v>159283</v>
      </c>
      <c r="H16" s="139">
        <f>G16/$G$9</f>
        <v>0.039187923812316804</v>
      </c>
      <c r="I16" s="138">
        <v>66408</v>
      </c>
      <c r="J16" s="136">
        <v>65791</v>
      </c>
      <c r="K16" s="137">
        <v>1482</v>
      </c>
      <c r="L16" s="136">
        <v>1547</v>
      </c>
      <c r="M16" s="135">
        <f>SUM(I16:L16)</f>
        <v>135228</v>
      </c>
      <c r="N16" s="141">
        <f>IF(ISERROR(G16/M16-1),"         /0",(G16/M16-1))</f>
        <v>0.177884757594581</v>
      </c>
      <c r="O16" s="140">
        <v>577576</v>
      </c>
      <c r="P16" s="136">
        <v>566585</v>
      </c>
      <c r="Q16" s="137">
        <v>9303</v>
      </c>
      <c r="R16" s="136">
        <v>10070</v>
      </c>
      <c r="S16" s="135">
        <f>SUM(O16:R16)</f>
        <v>1163534</v>
      </c>
      <c r="T16" s="139">
        <f>S16/$S$9</f>
        <v>0.038623707073087064</v>
      </c>
      <c r="U16" s="138">
        <v>498209</v>
      </c>
      <c r="V16" s="136">
        <v>496424</v>
      </c>
      <c r="W16" s="137">
        <v>12781</v>
      </c>
      <c r="X16" s="136">
        <v>12497</v>
      </c>
      <c r="Y16" s="135">
        <f>SUM(U16:X16)</f>
        <v>1019911</v>
      </c>
      <c r="Z16" s="134">
        <f>IF(ISERROR(S16/Y16-1),"         /0",IF(S16/Y16&gt;5,"  *  ",(S16/Y16-1)))</f>
        <v>0.14081914990621724</v>
      </c>
    </row>
    <row r="17" spans="1:26" ht="21" customHeight="1">
      <c r="A17" s="142" t="s">
        <v>406</v>
      </c>
      <c r="B17" s="356" t="s">
        <v>407</v>
      </c>
      <c r="C17" s="140">
        <v>69238</v>
      </c>
      <c r="D17" s="136">
        <v>68329</v>
      </c>
      <c r="E17" s="137">
        <v>42</v>
      </c>
      <c r="F17" s="136">
        <v>98</v>
      </c>
      <c r="G17" s="135">
        <f t="shared" si="6"/>
        <v>137707</v>
      </c>
      <c r="H17" s="139">
        <f t="shared" si="0"/>
        <v>0.03387964455982566</v>
      </c>
      <c r="I17" s="138">
        <v>52358</v>
      </c>
      <c r="J17" s="136">
        <v>50495</v>
      </c>
      <c r="K17" s="137">
        <v>551</v>
      </c>
      <c r="L17" s="136">
        <v>324</v>
      </c>
      <c r="M17" s="135">
        <f t="shared" si="1"/>
        <v>103728</v>
      </c>
      <c r="N17" s="141">
        <f t="shared" si="2"/>
        <v>0.3275778960357858</v>
      </c>
      <c r="O17" s="140">
        <v>479141</v>
      </c>
      <c r="P17" s="136">
        <v>466810</v>
      </c>
      <c r="Q17" s="137">
        <v>664</v>
      </c>
      <c r="R17" s="136">
        <v>697</v>
      </c>
      <c r="S17" s="135">
        <f t="shared" si="3"/>
        <v>947312</v>
      </c>
      <c r="T17" s="139">
        <f t="shared" si="4"/>
        <v>0.031446181370566095</v>
      </c>
      <c r="U17" s="138">
        <v>387314</v>
      </c>
      <c r="V17" s="136">
        <v>375479</v>
      </c>
      <c r="W17" s="137">
        <v>4216</v>
      </c>
      <c r="X17" s="136">
        <v>3477</v>
      </c>
      <c r="Y17" s="135">
        <f t="shared" si="5"/>
        <v>770486</v>
      </c>
      <c r="Z17" s="134">
        <f t="shared" si="7"/>
        <v>0.22949930303730381</v>
      </c>
    </row>
    <row r="18" spans="1:26" ht="21" customHeight="1">
      <c r="A18" s="142" t="s">
        <v>408</v>
      </c>
      <c r="B18" s="356" t="s">
        <v>409</v>
      </c>
      <c r="C18" s="140">
        <v>56202</v>
      </c>
      <c r="D18" s="136">
        <v>56648</v>
      </c>
      <c r="E18" s="137">
        <v>1535</v>
      </c>
      <c r="F18" s="136">
        <v>1301</v>
      </c>
      <c r="G18" s="135">
        <f t="shared" si="6"/>
        <v>115686</v>
      </c>
      <c r="H18" s="139">
        <f aca="true" t="shared" si="8" ref="H18:H28">G18/$G$9</f>
        <v>0.02846188327788704</v>
      </c>
      <c r="I18" s="138">
        <v>49882</v>
      </c>
      <c r="J18" s="136">
        <v>48632</v>
      </c>
      <c r="K18" s="137">
        <v>1802</v>
      </c>
      <c r="L18" s="136">
        <v>1833</v>
      </c>
      <c r="M18" s="135">
        <f aca="true" t="shared" si="9" ref="M18:M28">SUM(I18:L18)</f>
        <v>102149</v>
      </c>
      <c r="N18" s="141">
        <f aca="true" t="shared" si="10" ref="N18:N28">IF(ISERROR(G18/M18-1),"         /0",(G18/M18-1))</f>
        <v>0.13252210006950627</v>
      </c>
      <c r="O18" s="140">
        <v>434522</v>
      </c>
      <c r="P18" s="136">
        <v>426571</v>
      </c>
      <c r="Q18" s="137">
        <v>13371</v>
      </c>
      <c r="R18" s="136">
        <v>12912</v>
      </c>
      <c r="S18" s="135">
        <f aca="true" t="shared" si="11" ref="S18:S28">SUM(O18:R18)</f>
        <v>887376</v>
      </c>
      <c r="T18" s="139">
        <f aca="true" t="shared" si="12" ref="T18:T28">S18/$S$9</f>
        <v>0.029456595757139634</v>
      </c>
      <c r="U18" s="138">
        <v>378724</v>
      </c>
      <c r="V18" s="136">
        <v>367766</v>
      </c>
      <c r="W18" s="137">
        <v>12486</v>
      </c>
      <c r="X18" s="136">
        <v>12362</v>
      </c>
      <c r="Y18" s="135">
        <f aca="true" t="shared" si="13" ref="Y18:Y28">SUM(U18:X18)</f>
        <v>771338</v>
      </c>
      <c r="Z18" s="134">
        <f aca="true" t="shared" si="14" ref="Z18:Z28">IF(ISERROR(S18/Y18-1),"         /0",IF(S18/Y18&gt;5,"  *  ",(S18/Y18-1)))</f>
        <v>0.15043729208207046</v>
      </c>
    </row>
    <row r="19" spans="1:26" ht="21" customHeight="1">
      <c r="A19" s="142" t="s">
        <v>410</v>
      </c>
      <c r="B19" s="356" t="s">
        <v>411</v>
      </c>
      <c r="C19" s="140">
        <v>51093</v>
      </c>
      <c r="D19" s="136">
        <v>49794</v>
      </c>
      <c r="E19" s="137">
        <v>204</v>
      </c>
      <c r="F19" s="136">
        <v>153</v>
      </c>
      <c r="G19" s="135">
        <f t="shared" si="6"/>
        <v>101244</v>
      </c>
      <c r="H19" s="139">
        <f t="shared" si="8"/>
        <v>0.024908760875009903</v>
      </c>
      <c r="I19" s="138">
        <v>44028</v>
      </c>
      <c r="J19" s="136">
        <v>41057</v>
      </c>
      <c r="K19" s="137">
        <v>191</v>
      </c>
      <c r="L19" s="136">
        <v>269</v>
      </c>
      <c r="M19" s="135">
        <f t="shared" si="9"/>
        <v>85545</v>
      </c>
      <c r="N19" s="141">
        <f t="shared" si="10"/>
        <v>0.18351744695774164</v>
      </c>
      <c r="O19" s="140">
        <v>384013</v>
      </c>
      <c r="P19" s="136">
        <v>372617</v>
      </c>
      <c r="Q19" s="137">
        <v>1437</v>
      </c>
      <c r="R19" s="136">
        <v>1720</v>
      </c>
      <c r="S19" s="135">
        <f t="shared" si="11"/>
        <v>759787</v>
      </c>
      <c r="T19" s="139">
        <f t="shared" si="12"/>
        <v>0.025221257415717634</v>
      </c>
      <c r="U19" s="138">
        <v>279213</v>
      </c>
      <c r="V19" s="136">
        <v>271244</v>
      </c>
      <c r="W19" s="137">
        <v>1583</v>
      </c>
      <c r="X19" s="136">
        <v>1847</v>
      </c>
      <c r="Y19" s="135">
        <f t="shared" si="13"/>
        <v>553887</v>
      </c>
      <c r="Z19" s="134">
        <f t="shared" si="14"/>
        <v>0.3717364733239812</v>
      </c>
    </row>
    <row r="20" spans="1:26" ht="21" customHeight="1">
      <c r="A20" s="142" t="s">
        <v>412</v>
      </c>
      <c r="B20" s="356" t="s">
        <v>413</v>
      </c>
      <c r="C20" s="140">
        <v>44036</v>
      </c>
      <c r="D20" s="136">
        <v>44043</v>
      </c>
      <c r="E20" s="137">
        <v>3603</v>
      </c>
      <c r="F20" s="136">
        <v>3640</v>
      </c>
      <c r="G20" s="135">
        <f t="shared" si="6"/>
        <v>95322</v>
      </c>
      <c r="H20" s="139">
        <f>G20/$G$9</f>
        <v>0.023451788788744952</v>
      </c>
      <c r="I20" s="138">
        <v>40177</v>
      </c>
      <c r="J20" s="136">
        <v>40366</v>
      </c>
      <c r="K20" s="137">
        <v>1445</v>
      </c>
      <c r="L20" s="136">
        <v>1520</v>
      </c>
      <c r="M20" s="135">
        <f>SUM(I20:L20)</f>
        <v>83508</v>
      </c>
      <c r="N20" s="141">
        <f>IF(ISERROR(G20/M20-1),"         /0",(G20/M20-1))</f>
        <v>0.141471475786751</v>
      </c>
      <c r="O20" s="140">
        <v>328768</v>
      </c>
      <c r="P20" s="136">
        <v>334446</v>
      </c>
      <c r="Q20" s="137">
        <v>15558</v>
      </c>
      <c r="R20" s="136">
        <v>15838</v>
      </c>
      <c r="S20" s="135">
        <f>SUM(O20:R20)</f>
        <v>694610</v>
      </c>
      <c r="T20" s="139">
        <f>S20/$S$9</f>
        <v>0.023057695924688926</v>
      </c>
      <c r="U20" s="138">
        <v>301791</v>
      </c>
      <c r="V20" s="136">
        <v>306227</v>
      </c>
      <c r="W20" s="137">
        <v>10834</v>
      </c>
      <c r="X20" s="136">
        <v>11608</v>
      </c>
      <c r="Y20" s="135">
        <f>SUM(U20:X20)</f>
        <v>630460</v>
      </c>
      <c r="Z20" s="134">
        <f>IF(ISERROR(S20/Y20-1),"         /0",IF(S20/Y20&gt;5,"  *  ",(S20/Y20-1)))</f>
        <v>0.10175110236969842</v>
      </c>
    </row>
    <row r="21" spans="1:26" ht="21" customHeight="1">
      <c r="A21" s="142" t="s">
        <v>414</v>
      </c>
      <c r="B21" s="356" t="s">
        <v>415</v>
      </c>
      <c r="C21" s="140">
        <v>38453</v>
      </c>
      <c r="D21" s="136">
        <v>37485</v>
      </c>
      <c r="E21" s="137">
        <v>102</v>
      </c>
      <c r="F21" s="136">
        <v>9</v>
      </c>
      <c r="G21" s="135">
        <f t="shared" si="6"/>
        <v>76049</v>
      </c>
      <c r="H21" s="139">
        <f>G21/$G$9</f>
        <v>0.01871010979202351</v>
      </c>
      <c r="I21" s="138">
        <v>35313</v>
      </c>
      <c r="J21" s="136">
        <v>34722</v>
      </c>
      <c r="K21" s="137">
        <v>217</v>
      </c>
      <c r="L21" s="136">
        <v>84</v>
      </c>
      <c r="M21" s="135">
        <f>SUM(I21:L21)</f>
        <v>70336</v>
      </c>
      <c r="N21" s="141">
        <f>IF(ISERROR(G21/M21-1),"         /0",(G21/M21-1))</f>
        <v>0.0812244085532301</v>
      </c>
      <c r="O21" s="140">
        <v>291349</v>
      </c>
      <c r="P21" s="136">
        <v>279303</v>
      </c>
      <c r="Q21" s="137">
        <v>1567</v>
      </c>
      <c r="R21" s="136">
        <v>571</v>
      </c>
      <c r="S21" s="135">
        <f>SUM(O21:R21)</f>
        <v>572790</v>
      </c>
      <c r="T21" s="139">
        <f>S21/$S$9</f>
        <v>0.01901386050978617</v>
      </c>
      <c r="U21" s="138">
        <v>253005</v>
      </c>
      <c r="V21" s="136">
        <v>243133</v>
      </c>
      <c r="W21" s="137">
        <v>776</v>
      </c>
      <c r="X21" s="136">
        <v>703</v>
      </c>
      <c r="Y21" s="135">
        <f>SUM(U21:X21)</f>
        <v>497617</v>
      </c>
      <c r="Z21" s="134">
        <f>IF(ISERROR(S21/Y21-1),"         /0",IF(S21/Y21&gt;5,"  *  ",(S21/Y21-1)))</f>
        <v>0.15106598046288622</v>
      </c>
    </row>
    <row r="22" spans="1:26" ht="21" customHeight="1">
      <c r="A22" s="142" t="s">
        <v>416</v>
      </c>
      <c r="B22" s="356" t="s">
        <v>416</v>
      </c>
      <c r="C22" s="140">
        <v>20348</v>
      </c>
      <c r="D22" s="136">
        <v>18932</v>
      </c>
      <c r="E22" s="137">
        <v>1444</v>
      </c>
      <c r="F22" s="136">
        <v>1461</v>
      </c>
      <c r="G22" s="135">
        <f t="shared" si="6"/>
        <v>42185</v>
      </c>
      <c r="H22" s="139">
        <f>G22/$G$9</f>
        <v>0.010378650364587459</v>
      </c>
      <c r="I22" s="138">
        <v>18860</v>
      </c>
      <c r="J22" s="136">
        <v>17278</v>
      </c>
      <c r="K22" s="137">
        <v>2052</v>
      </c>
      <c r="L22" s="136">
        <v>2182</v>
      </c>
      <c r="M22" s="135">
        <f>SUM(I22:L22)</f>
        <v>40372</v>
      </c>
      <c r="N22" s="141">
        <f>IF(ISERROR(G22/M22-1),"         /0",(G22/M22-1))</f>
        <v>0.044907361537699364</v>
      </c>
      <c r="O22" s="140">
        <v>137346</v>
      </c>
      <c r="P22" s="136">
        <v>131216</v>
      </c>
      <c r="Q22" s="137">
        <v>8431</v>
      </c>
      <c r="R22" s="136">
        <v>8427</v>
      </c>
      <c r="S22" s="135">
        <f>SUM(O22:R22)</f>
        <v>285420</v>
      </c>
      <c r="T22" s="139">
        <f>S22/$S$9</f>
        <v>0.009474564965699765</v>
      </c>
      <c r="U22" s="138">
        <v>144895</v>
      </c>
      <c r="V22" s="136">
        <v>137821</v>
      </c>
      <c r="W22" s="137">
        <v>13514</v>
      </c>
      <c r="X22" s="136">
        <v>13878</v>
      </c>
      <c r="Y22" s="135">
        <f>SUM(U22:X22)</f>
        <v>310108</v>
      </c>
      <c r="Z22" s="134">
        <f>IF(ISERROR(S22/Y22-1),"         /0",IF(S22/Y22&gt;5,"  *  ",(S22/Y22-1)))</f>
        <v>-0.07961097424123209</v>
      </c>
    </row>
    <row r="23" spans="1:26" ht="21" customHeight="1">
      <c r="A23" s="142" t="s">
        <v>417</v>
      </c>
      <c r="B23" s="356" t="s">
        <v>418</v>
      </c>
      <c r="C23" s="140">
        <v>20074</v>
      </c>
      <c r="D23" s="136">
        <v>19445</v>
      </c>
      <c r="E23" s="137">
        <v>35</v>
      </c>
      <c r="F23" s="136">
        <v>42</v>
      </c>
      <c r="G23" s="135">
        <f t="shared" si="6"/>
        <v>39596</v>
      </c>
      <c r="H23" s="139">
        <f t="shared" si="8"/>
        <v>0.009741686377532418</v>
      </c>
      <c r="I23" s="138">
        <v>12985</v>
      </c>
      <c r="J23" s="136">
        <v>12660</v>
      </c>
      <c r="K23" s="137">
        <v>7</v>
      </c>
      <c r="L23" s="136">
        <v>12</v>
      </c>
      <c r="M23" s="135">
        <f t="shared" si="9"/>
        <v>25664</v>
      </c>
      <c r="N23" s="141">
        <f t="shared" si="10"/>
        <v>0.542861596009975</v>
      </c>
      <c r="O23" s="140">
        <v>143090</v>
      </c>
      <c r="P23" s="136">
        <v>137657</v>
      </c>
      <c r="Q23" s="137">
        <v>322</v>
      </c>
      <c r="R23" s="136">
        <v>214</v>
      </c>
      <c r="S23" s="135">
        <f t="shared" si="11"/>
        <v>281283</v>
      </c>
      <c r="T23" s="139">
        <f t="shared" si="12"/>
        <v>0.00933723655401488</v>
      </c>
      <c r="U23" s="138">
        <v>100521</v>
      </c>
      <c r="V23" s="136">
        <v>95692</v>
      </c>
      <c r="W23" s="137">
        <v>199</v>
      </c>
      <c r="X23" s="136">
        <v>271</v>
      </c>
      <c r="Y23" s="135">
        <f t="shared" si="13"/>
        <v>196683</v>
      </c>
      <c r="Z23" s="134">
        <f t="shared" si="14"/>
        <v>0.4301337685514255</v>
      </c>
    </row>
    <row r="24" spans="1:26" ht="21" customHeight="1">
      <c r="A24" s="142" t="s">
        <v>419</v>
      </c>
      <c r="B24" s="356" t="s">
        <v>420</v>
      </c>
      <c r="C24" s="140">
        <v>16173</v>
      </c>
      <c r="D24" s="136">
        <v>16340</v>
      </c>
      <c r="E24" s="137">
        <v>32</v>
      </c>
      <c r="F24" s="136">
        <v>34</v>
      </c>
      <c r="G24" s="135">
        <f t="shared" si="6"/>
        <v>32579</v>
      </c>
      <c r="H24" s="139">
        <f t="shared" si="8"/>
        <v>0.008015314690716957</v>
      </c>
      <c r="I24" s="138">
        <v>15440</v>
      </c>
      <c r="J24" s="136">
        <v>14877</v>
      </c>
      <c r="K24" s="137">
        <v>73</v>
      </c>
      <c r="L24" s="136">
        <v>127</v>
      </c>
      <c r="M24" s="135">
        <f t="shared" si="9"/>
        <v>30517</v>
      </c>
      <c r="N24" s="141">
        <f t="shared" si="10"/>
        <v>0.06756889602516636</v>
      </c>
      <c r="O24" s="140">
        <v>122176</v>
      </c>
      <c r="P24" s="136">
        <v>119130</v>
      </c>
      <c r="Q24" s="137">
        <v>1768</v>
      </c>
      <c r="R24" s="136">
        <v>1459</v>
      </c>
      <c r="S24" s="135">
        <f t="shared" si="11"/>
        <v>244533</v>
      </c>
      <c r="T24" s="139">
        <f t="shared" si="12"/>
        <v>0.008117314115189758</v>
      </c>
      <c r="U24" s="138">
        <v>117698</v>
      </c>
      <c r="V24" s="136">
        <v>113967</v>
      </c>
      <c r="W24" s="137">
        <v>2007</v>
      </c>
      <c r="X24" s="136">
        <v>2004</v>
      </c>
      <c r="Y24" s="135">
        <f t="shared" si="13"/>
        <v>235676</v>
      </c>
      <c r="Z24" s="134">
        <f t="shared" si="14"/>
        <v>0.03758125562212533</v>
      </c>
    </row>
    <row r="25" spans="1:26" ht="21" customHeight="1">
      <c r="A25" s="142" t="s">
        <v>421</v>
      </c>
      <c r="B25" s="356" t="s">
        <v>422</v>
      </c>
      <c r="C25" s="140">
        <v>14496</v>
      </c>
      <c r="D25" s="136">
        <v>13864</v>
      </c>
      <c r="E25" s="137">
        <v>1012</v>
      </c>
      <c r="F25" s="136">
        <v>1400</v>
      </c>
      <c r="G25" s="135">
        <f t="shared" si="6"/>
        <v>30772</v>
      </c>
      <c r="H25" s="139">
        <f t="shared" si="8"/>
        <v>0.007570743843050499</v>
      </c>
      <c r="I25" s="138">
        <v>13910</v>
      </c>
      <c r="J25" s="136">
        <v>13059</v>
      </c>
      <c r="K25" s="137">
        <v>1075</v>
      </c>
      <c r="L25" s="136">
        <v>1125</v>
      </c>
      <c r="M25" s="135">
        <f t="shared" si="9"/>
        <v>29169</v>
      </c>
      <c r="N25" s="141">
        <f t="shared" si="10"/>
        <v>0.054955603551715804</v>
      </c>
      <c r="O25" s="140">
        <v>115740</v>
      </c>
      <c r="P25" s="136">
        <v>107329</v>
      </c>
      <c r="Q25" s="137">
        <v>7638</v>
      </c>
      <c r="R25" s="136">
        <v>8627</v>
      </c>
      <c r="S25" s="135">
        <f t="shared" si="11"/>
        <v>239334</v>
      </c>
      <c r="T25" s="139">
        <f t="shared" si="12"/>
        <v>0.007944732434660456</v>
      </c>
      <c r="U25" s="138">
        <v>109446</v>
      </c>
      <c r="V25" s="136">
        <v>101729</v>
      </c>
      <c r="W25" s="137">
        <v>6475</v>
      </c>
      <c r="X25" s="136">
        <v>6900</v>
      </c>
      <c r="Y25" s="135">
        <f t="shared" si="13"/>
        <v>224550</v>
      </c>
      <c r="Z25" s="134">
        <f t="shared" si="14"/>
        <v>0.06583834335337335</v>
      </c>
    </row>
    <row r="26" spans="1:26" ht="21" customHeight="1">
      <c r="A26" s="142" t="s">
        <v>423</v>
      </c>
      <c r="B26" s="356" t="s">
        <v>424</v>
      </c>
      <c r="C26" s="140">
        <v>13821</v>
      </c>
      <c r="D26" s="136">
        <v>13607</v>
      </c>
      <c r="E26" s="137">
        <v>326</v>
      </c>
      <c r="F26" s="136">
        <v>360</v>
      </c>
      <c r="G26" s="135">
        <f t="shared" si="6"/>
        <v>28114</v>
      </c>
      <c r="H26" s="139">
        <f t="shared" si="8"/>
        <v>0.006916803990755289</v>
      </c>
      <c r="I26" s="138">
        <v>11216</v>
      </c>
      <c r="J26" s="136">
        <v>10988</v>
      </c>
      <c r="K26" s="137">
        <v>1665</v>
      </c>
      <c r="L26" s="136">
        <v>1742</v>
      </c>
      <c r="M26" s="135">
        <f t="shared" si="9"/>
        <v>25611</v>
      </c>
      <c r="N26" s="141">
        <f t="shared" si="10"/>
        <v>0.09773144352036245</v>
      </c>
      <c r="O26" s="140">
        <v>98795</v>
      </c>
      <c r="P26" s="136">
        <v>96166</v>
      </c>
      <c r="Q26" s="137">
        <v>3896</v>
      </c>
      <c r="R26" s="136">
        <v>3932</v>
      </c>
      <c r="S26" s="135">
        <f t="shared" si="11"/>
        <v>202789</v>
      </c>
      <c r="T26" s="139">
        <f t="shared" si="12"/>
        <v>0.006731615005358032</v>
      </c>
      <c r="U26" s="138">
        <v>93876</v>
      </c>
      <c r="V26" s="136">
        <v>90113</v>
      </c>
      <c r="W26" s="137">
        <v>8132</v>
      </c>
      <c r="X26" s="136">
        <v>8188</v>
      </c>
      <c r="Y26" s="135">
        <f t="shared" si="13"/>
        <v>200309</v>
      </c>
      <c r="Z26" s="134">
        <f t="shared" si="14"/>
        <v>0.012380871553449913</v>
      </c>
    </row>
    <row r="27" spans="1:26" ht="21" customHeight="1">
      <c r="A27" s="142" t="s">
        <v>425</v>
      </c>
      <c r="B27" s="356" t="s">
        <v>426</v>
      </c>
      <c r="C27" s="140">
        <v>14255</v>
      </c>
      <c r="D27" s="136">
        <v>13625</v>
      </c>
      <c r="E27" s="137">
        <v>4</v>
      </c>
      <c r="F27" s="136">
        <v>4</v>
      </c>
      <c r="G27" s="135">
        <f t="shared" si="6"/>
        <v>27888</v>
      </c>
      <c r="H27" s="139">
        <f t="shared" si="8"/>
        <v>0.006861201881417923</v>
      </c>
      <c r="I27" s="138">
        <v>10796</v>
      </c>
      <c r="J27" s="136">
        <v>10547</v>
      </c>
      <c r="K27" s="137">
        <v>14</v>
      </c>
      <c r="L27" s="136">
        <v>14</v>
      </c>
      <c r="M27" s="135">
        <f t="shared" si="9"/>
        <v>21371</v>
      </c>
      <c r="N27" s="141">
        <f t="shared" si="10"/>
        <v>0.3049459547985589</v>
      </c>
      <c r="O27" s="140">
        <v>97910</v>
      </c>
      <c r="P27" s="136">
        <v>95253</v>
      </c>
      <c r="Q27" s="137">
        <v>581</v>
      </c>
      <c r="R27" s="136">
        <v>496</v>
      </c>
      <c r="S27" s="135">
        <f t="shared" si="11"/>
        <v>194240</v>
      </c>
      <c r="T27" s="139">
        <f t="shared" si="12"/>
        <v>0.0064478295106773255</v>
      </c>
      <c r="U27" s="138">
        <v>79548</v>
      </c>
      <c r="V27" s="136">
        <v>78601</v>
      </c>
      <c r="W27" s="137">
        <v>429</v>
      </c>
      <c r="X27" s="136">
        <v>380</v>
      </c>
      <c r="Y27" s="135">
        <f t="shared" si="13"/>
        <v>158958</v>
      </c>
      <c r="Z27" s="134">
        <f t="shared" si="14"/>
        <v>0.22195800148466893</v>
      </c>
    </row>
    <row r="28" spans="1:26" ht="21" customHeight="1">
      <c r="A28" s="142" t="s">
        <v>427</v>
      </c>
      <c r="B28" s="356" t="s">
        <v>428</v>
      </c>
      <c r="C28" s="140">
        <v>9746</v>
      </c>
      <c r="D28" s="136">
        <v>9480</v>
      </c>
      <c r="E28" s="137">
        <v>866</v>
      </c>
      <c r="F28" s="136">
        <v>930</v>
      </c>
      <c r="G28" s="135">
        <f t="shared" si="6"/>
        <v>21022</v>
      </c>
      <c r="H28" s="139">
        <f t="shared" si="8"/>
        <v>0.005171980276504861</v>
      </c>
      <c r="I28" s="138">
        <v>7953</v>
      </c>
      <c r="J28" s="136">
        <v>7623</v>
      </c>
      <c r="K28" s="137">
        <v>1018</v>
      </c>
      <c r="L28" s="136">
        <v>1029</v>
      </c>
      <c r="M28" s="135">
        <f t="shared" si="9"/>
        <v>17623</v>
      </c>
      <c r="N28" s="141">
        <f t="shared" si="10"/>
        <v>0.19287295012199968</v>
      </c>
      <c r="O28" s="140">
        <v>61827</v>
      </c>
      <c r="P28" s="136">
        <v>62610</v>
      </c>
      <c r="Q28" s="137">
        <v>15091</v>
      </c>
      <c r="R28" s="136">
        <v>14804</v>
      </c>
      <c r="S28" s="135">
        <f t="shared" si="11"/>
        <v>154332</v>
      </c>
      <c r="T28" s="139">
        <f t="shared" si="12"/>
        <v>0.005123076730034252</v>
      </c>
      <c r="U28" s="138">
        <v>64639</v>
      </c>
      <c r="V28" s="136">
        <v>66342</v>
      </c>
      <c r="W28" s="137">
        <v>5629</v>
      </c>
      <c r="X28" s="136">
        <v>5285</v>
      </c>
      <c r="Y28" s="135">
        <f t="shared" si="13"/>
        <v>141895</v>
      </c>
      <c r="Z28" s="134">
        <f t="shared" si="14"/>
        <v>0.08764931815779264</v>
      </c>
    </row>
    <row r="29" spans="1:26" ht="21" customHeight="1">
      <c r="A29" s="142" t="s">
        <v>429</v>
      </c>
      <c r="B29" s="356" t="s">
        <v>430</v>
      </c>
      <c r="C29" s="140">
        <v>5476</v>
      </c>
      <c r="D29" s="136">
        <v>5204</v>
      </c>
      <c r="E29" s="137">
        <v>4253</v>
      </c>
      <c r="F29" s="136">
        <v>4320</v>
      </c>
      <c r="G29" s="135">
        <f t="shared" si="6"/>
        <v>19253</v>
      </c>
      <c r="H29" s="139">
        <f>G29/$G$9</f>
        <v>0.004736758456072119</v>
      </c>
      <c r="I29" s="138">
        <v>6358</v>
      </c>
      <c r="J29" s="136">
        <v>5937</v>
      </c>
      <c r="K29" s="137">
        <v>3898</v>
      </c>
      <c r="L29" s="136">
        <v>3786</v>
      </c>
      <c r="M29" s="135">
        <f>SUM(I29:L29)</f>
        <v>19979</v>
      </c>
      <c r="N29" s="141">
        <f>IF(ISERROR(G29/M29-1),"         /0",(G29/M29-1))</f>
        <v>-0.0363381550628159</v>
      </c>
      <c r="O29" s="140">
        <v>45085</v>
      </c>
      <c r="P29" s="136">
        <v>43024</v>
      </c>
      <c r="Q29" s="137">
        <v>28848</v>
      </c>
      <c r="R29" s="136">
        <v>28860</v>
      </c>
      <c r="S29" s="135">
        <f>SUM(O29:R29)</f>
        <v>145817</v>
      </c>
      <c r="T29" s="139">
        <f>S29/$S$9</f>
        <v>0.00484041987107926</v>
      </c>
      <c r="U29" s="138">
        <v>31965</v>
      </c>
      <c r="V29" s="136">
        <v>31739</v>
      </c>
      <c r="W29" s="137">
        <v>28019</v>
      </c>
      <c r="X29" s="136">
        <v>28072</v>
      </c>
      <c r="Y29" s="135">
        <f>SUM(U29:X29)</f>
        <v>119795</v>
      </c>
      <c r="Z29" s="134">
        <f>IF(ISERROR(S29/Y29-1),"         /0",IF(S29/Y29&gt;5,"  *  ",(S29/Y29-1)))</f>
        <v>0.2172210860219541</v>
      </c>
    </row>
    <row r="30" spans="1:26" ht="21" customHeight="1">
      <c r="A30" s="142" t="s">
        <v>431</v>
      </c>
      <c r="B30" s="356" t="s">
        <v>432</v>
      </c>
      <c r="C30" s="140">
        <v>9442</v>
      </c>
      <c r="D30" s="136">
        <v>8893</v>
      </c>
      <c r="E30" s="137">
        <v>5</v>
      </c>
      <c r="F30" s="136">
        <v>20</v>
      </c>
      <c r="G30" s="135">
        <f t="shared" si="6"/>
        <v>18360</v>
      </c>
      <c r="H30" s="139">
        <f>G30/$G$9</f>
        <v>0.004517056316079786</v>
      </c>
      <c r="I30" s="138">
        <v>9813</v>
      </c>
      <c r="J30" s="136">
        <v>9649</v>
      </c>
      <c r="K30" s="137">
        <v>35</v>
      </c>
      <c r="L30" s="136">
        <v>19</v>
      </c>
      <c r="M30" s="135">
        <f>SUM(I30:L30)</f>
        <v>19516</v>
      </c>
      <c r="N30" s="141">
        <f>IF(ISERROR(G30/M30-1),"         /0",(G30/M30-1))</f>
        <v>-0.059233449477351874</v>
      </c>
      <c r="O30" s="140">
        <v>67903</v>
      </c>
      <c r="P30" s="136">
        <v>64245</v>
      </c>
      <c r="Q30" s="137">
        <v>120</v>
      </c>
      <c r="R30" s="136">
        <v>88</v>
      </c>
      <c r="S30" s="135">
        <f>SUM(O30:R30)</f>
        <v>132356</v>
      </c>
      <c r="T30" s="139">
        <f>S30/$S$9</f>
        <v>0.00439357970920103</v>
      </c>
      <c r="U30" s="138">
        <v>62466</v>
      </c>
      <c r="V30" s="136">
        <v>62997</v>
      </c>
      <c r="W30" s="137">
        <v>187</v>
      </c>
      <c r="X30" s="136">
        <v>128</v>
      </c>
      <c r="Y30" s="135">
        <f>SUM(U30:X30)</f>
        <v>125778</v>
      </c>
      <c r="Z30" s="134">
        <f>IF(ISERROR(S30/Y30-1),"         /0",IF(S30/Y30&gt;5,"  *  ",(S30/Y30-1)))</f>
        <v>0.052298494172271726</v>
      </c>
    </row>
    <row r="31" spans="1:26" ht="21" customHeight="1">
      <c r="A31" s="142" t="s">
        <v>433</v>
      </c>
      <c r="B31" s="356" t="s">
        <v>434</v>
      </c>
      <c r="C31" s="140">
        <v>8993</v>
      </c>
      <c r="D31" s="136">
        <v>8893</v>
      </c>
      <c r="E31" s="137">
        <v>12</v>
      </c>
      <c r="F31" s="136">
        <v>25</v>
      </c>
      <c r="G31" s="135">
        <f t="shared" si="6"/>
        <v>17923</v>
      </c>
      <c r="H31" s="139">
        <f>G31/$G$9</f>
        <v>0.004409542502892048</v>
      </c>
      <c r="I31" s="138">
        <v>8589</v>
      </c>
      <c r="J31" s="136">
        <v>8409</v>
      </c>
      <c r="K31" s="137">
        <v>41</v>
      </c>
      <c r="L31" s="136">
        <v>58</v>
      </c>
      <c r="M31" s="135">
        <f>SUM(I31:L31)</f>
        <v>17097</v>
      </c>
      <c r="N31" s="141">
        <f>IF(ISERROR(G31/M31-1),"         /0",(G31/M31-1))</f>
        <v>0.04831256945662976</v>
      </c>
      <c r="O31" s="140">
        <v>68366</v>
      </c>
      <c r="P31" s="136">
        <v>67122</v>
      </c>
      <c r="Q31" s="137">
        <v>355</v>
      </c>
      <c r="R31" s="136">
        <v>385</v>
      </c>
      <c r="S31" s="135">
        <f>SUM(O31:R31)</f>
        <v>136228</v>
      </c>
      <c r="T31" s="139">
        <f>S31/$S$9</f>
        <v>0.004522111401259013</v>
      </c>
      <c r="U31" s="138">
        <v>66029</v>
      </c>
      <c r="V31" s="136">
        <v>65103</v>
      </c>
      <c r="W31" s="137">
        <v>347</v>
      </c>
      <c r="X31" s="136">
        <v>368</v>
      </c>
      <c r="Y31" s="135">
        <f>SUM(U31:X31)</f>
        <v>131847</v>
      </c>
      <c r="Z31" s="134">
        <f>IF(ISERROR(S31/Y31-1),"         /0",IF(S31/Y31&gt;5,"  *  ",(S31/Y31-1)))</f>
        <v>0.03322790810560727</v>
      </c>
    </row>
    <row r="32" spans="1:26" ht="21" customHeight="1">
      <c r="A32" s="142" t="s">
        <v>435</v>
      </c>
      <c r="B32" s="356" t="s">
        <v>436</v>
      </c>
      <c r="C32" s="140">
        <v>7212</v>
      </c>
      <c r="D32" s="136">
        <v>7337</v>
      </c>
      <c r="E32" s="137">
        <v>297</v>
      </c>
      <c r="F32" s="136">
        <v>258</v>
      </c>
      <c r="G32" s="135">
        <f t="shared" si="6"/>
        <v>15104</v>
      </c>
      <c r="H32" s="139">
        <f>G32/$G$9</f>
        <v>0.0037159922983697755</v>
      </c>
      <c r="I32" s="138">
        <v>9136</v>
      </c>
      <c r="J32" s="136">
        <v>8711</v>
      </c>
      <c r="K32" s="137">
        <v>973</v>
      </c>
      <c r="L32" s="136">
        <v>396</v>
      </c>
      <c r="M32" s="135">
        <f>SUM(I32:L32)</f>
        <v>19216</v>
      </c>
      <c r="N32" s="141">
        <f>IF(ISERROR(G32/M32-1),"         /0",(G32/M32-1))</f>
        <v>-0.2139883430474604</v>
      </c>
      <c r="O32" s="140">
        <v>56624</v>
      </c>
      <c r="P32" s="136">
        <v>57181</v>
      </c>
      <c r="Q32" s="137">
        <v>2726</v>
      </c>
      <c r="R32" s="136">
        <v>2691</v>
      </c>
      <c r="S32" s="135">
        <f>SUM(O32:R32)</f>
        <v>119222</v>
      </c>
      <c r="T32" s="139">
        <f>S32/$S$9</f>
        <v>0.003957594367390713</v>
      </c>
      <c r="U32" s="138">
        <v>69682</v>
      </c>
      <c r="V32" s="136">
        <v>67392</v>
      </c>
      <c r="W32" s="137">
        <v>3013</v>
      </c>
      <c r="X32" s="136">
        <v>2354</v>
      </c>
      <c r="Y32" s="135">
        <f>SUM(U32:X32)</f>
        <v>142441</v>
      </c>
      <c r="Z32" s="134">
        <f>IF(ISERROR(S32/Y32-1),"         /0",IF(S32/Y32&gt;5,"  *  ",(S32/Y32-1)))</f>
        <v>-0.16300784184328954</v>
      </c>
    </row>
    <row r="33" spans="1:26" ht="21" customHeight="1">
      <c r="A33" s="142" t="s">
        <v>437</v>
      </c>
      <c r="B33" s="356" t="s">
        <v>438</v>
      </c>
      <c r="C33" s="140">
        <v>6920</v>
      </c>
      <c r="D33" s="136">
        <v>6765</v>
      </c>
      <c r="E33" s="137">
        <v>28</v>
      </c>
      <c r="F33" s="136">
        <v>36</v>
      </c>
      <c r="G33" s="135">
        <f t="shared" si="6"/>
        <v>13749</v>
      </c>
      <c r="H33" s="139">
        <f>G33/$G$9</f>
        <v>0.0033826256693780484</v>
      </c>
      <c r="I33" s="138">
        <v>7436</v>
      </c>
      <c r="J33" s="136">
        <v>7109</v>
      </c>
      <c r="K33" s="137">
        <v>77</v>
      </c>
      <c r="L33" s="136">
        <v>77</v>
      </c>
      <c r="M33" s="135">
        <f>SUM(I33:L33)</f>
        <v>14699</v>
      </c>
      <c r="N33" s="141">
        <f>IF(ISERROR(G33/M33-1),"         /0",(G33/M33-1))</f>
        <v>-0.06463024695557518</v>
      </c>
      <c r="O33" s="140">
        <v>51681</v>
      </c>
      <c r="P33" s="136">
        <v>50245</v>
      </c>
      <c r="Q33" s="137">
        <v>245</v>
      </c>
      <c r="R33" s="136">
        <v>330</v>
      </c>
      <c r="S33" s="135">
        <f>SUM(O33:R33)</f>
        <v>102501</v>
      </c>
      <c r="T33" s="139">
        <f>S33/$S$9</f>
        <v>0.0034025379565173833</v>
      </c>
      <c r="U33" s="138">
        <v>53649</v>
      </c>
      <c r="V33" s="136">
        <v>52027</v>
      </c>
      <c r="W33" s="137">
        <v>678</v>
      </c>
      <c r="X33" s="136">
        <v>678</v>
      </c>
      <c r="Y33" s="135">
        <f>SUM(U33:X33)</f>
        <v>107032</v>
      </c>
      <c r="Z33" s="134">
        <f>IF(ISERROR(S33/Y33-1),"         /0",IF(S33/Y33&gt;5,"  *  ",(S33/Y33-1)))</f>
        <v>-0.042333134015995255</v>
      </c>
    </row>
    <row r="34" spans="1:26" ht="21" customHeight="1">
      <c r="A34" s="142" t="s">
        <v>439</v>
      </c>
      <c r="B34" s="356" t="s">
        <v>440</v>
      </c>
      <c r="C34" s="140">
        <v>6250</v>
      </c>
      <c r="D34" s="136">
        <v>5905</v>
      </c>
      <c r="E34" s="137">
        <v>107</v>
      </c>
      <c r="F34" s="136">
        <v>125</v>
      </c>
      <c r="G34" s="135">
        <f t="shared" si="6"/>
        <v>12387</v>
      </c>
      <c r="H34" s="139">
        <f aca="true" t="shared" si="15" ref="H34:H46">G34/$G$9</f>
        <v>0.003047536851159058</v>
      </c>
      <c r="I34" s="138">
        <v>4433</v>
      </c>
      <c r="J34" s="136">
        <v>4271</v>
      </c>
      <c r="K34" s="137">
        <v>114</v>
      </c>
      <c r="L34" s="136">
        <v>119</v>
      </c>
      <c r="M34" s="135">
        <f aca="true" t="shared" si="16" ref="M34:M46">SUM(I34:L34)</f>
        <v>8937</v>
      </c>
      <c r="N34" s="141">
        <f aca="true" t="shared" si="17" ref="N34:N46">IF(ISERROR(G34/M34-1),"         /0",(G34/M34-1))</f>
        <v>0.38603558241020486</v>
      </c>
      <c r="O34" s="140">
        <v>45563</v>
      </c>
      <c r="P34" s="136">
        <v>44747</v>
      </c>
      <c r="Q34" s="137">
        <v>774</v>
      </c>
      <c r="R34" s="136">
        <v>894</v>
      </c>
      <c r="S34" s="135">
        <f aca="true" t="shared" si="18" ref="S34:S46">SUM(O34:R34)</f>
        <v>91978</v>
      </c>
      <c r="T34" s="139">
        <f aca="true" t="shared" si="19" ref="T34:T46">S34/$S$9</f>
        <v>0.003053225199408356</v>
      </c>
      <c r="U34" s="138">
        <v>34361</v>
      </c>
      <c r="V34" s="136">
        <v>34376</v>
      </c>
      <c r="W34" s="137">
        <v>996</v>
      </c>
      <c r="X34" s="136">
        <v>963</v>
      </c>
      <c r="Y34" s="135">
        <f aca="true" t="shared" si="20" ref="Y34:Y46">SUM(U34:X34)</f>
        <v>70696</v>
      </c>
      <c r="Z34" s="134">
        <f aca="true" t="shared" si="21" ref="Z34:Z46">IF(ISERROR(S34/Y34-1),"         /0",IF(S34/Y34&gt;5,"  *  ",(S34/Y34-1)))</f>
        <v>0.3010354192599298</v>
      </c>
    </row>
    <row r="35" spans="1:26" ht="21" customHeight="1">
      <c r="A35" s="142" t="s">
        <v>441</v>
      </c>
      <c r="B35" s="356" t="s">
        <v>442</v>
      </c>
      <c r="C35" s="140">
        <v>6017</v>
      </c>
      <c r="D35" s="136">
        <v>5700</v>
      </c>
      <c r="E35" s="137">
        <v>0</v>
      </c>
      <c r="F35" s="136">
        <v>0</v>
      </c>
      <c r="G35" s="135">
        <f t="shared" si="6"/>
        <v>11717</v>
      </c>
      <c r="H35" s="139">
        <f t="shared" si="15"/>
        <v>0.002882698739406691</v>
      </c>
      <c r="I35" s="138">
        <v>5793</v>
      </c>
      <c r="J35" s="136">
        <v>5588</v>
      </c>
      <c r="K35" s="137">
        <v>7</v>
      </c>
      <c r="L35" s="136">
        <v>12</v>
      </c>
      <c r="M35" s="135">
        <f t="shared" si="16"/>
        <v>11400</v>
      </c>
      <c r="N35" s="141">
        <f t="shared" si="17"/>
        <v>0.027807017543859613</v>
      </c>
      <c r="O35" s="140">
        <v>43167</v>
      </c>
      <c r="P35" s="136">
        <v>42159</v>
      </c>
      <c r="Q35" s="137">
        <v>69</v>
      </c>
      <c r="R35" s="136">
        <v>64</v>
      </c>
      <c r="S35" s="135">
        <f t="shared" si="18"/>
        <v>85459</v>
      </c>
      <c r="T35" s="139">
        <f t="shared" si="19"/>
        <v>0.002836825896586561</v>
      </c>
      <c r="U35" s="138">
        <v>43705</v>
      </c>
      <c r="V35" s="136">
        <v>42997</v>
      </c>
      <c r="W35" s="137">
        <v>317</v>
      </c>
      <c r="X35" s="136">
        <v>365</v>
      </c>
      <c r="Y35" s="135">
        <f t="shared" si="20"/>
        <v>87384</v>
      </c>
      <c r="Z35" s="134">
        <f t="shared" si="21"/>
        <v>-0.02202920443101708</v>
      </c>
    </row>
    <row r="36" spans="1:26" ht="21" customHeight="1">
      <c r="A36" s="142" t="s">
        <v>443</v>
      </c>
      <c r="B36" s="356" t="s">
        <v>444</v>
      </c>
      <c r="C36" s="140">
        <v>5471</v>
      </c>
      <c r="D36" s="136">
        <v>5336</v>
      </c>
      <c r="E36" s="137">
        <v>273</v>
      </c>
      <c r="F36" s="136">
        <v>276</v>
      </c>
      <c r="G36" s="135">
        <f t="shared" si="6"/>
        <v>11356</v>
      </c>
      <c r="H36" s="139">
        <f t="shared" si="15"/>
        <v>0.002793882980686386</v>
      </c>
      <c r="I36" s="138">
        <v>4152</v>
      </c>
      <c r="J36" s="136">
        <v>3791</v>
      </c>
      <c r="K36" s="137">
        <v>154</v>
      </c>
      <c r="L36" s="136">
        <v>153</v>
      </c>
      <c r="M36" s="135">
        <f t="shared" si="16"/>
        <v>8250</v>
      </c>
      <c r="N36" s="141">
        <f t="shared" si="17"/>
        <v>0.3764848484848484</v>
      </c>
      <c r="O36" s="140">
        <v>36319</v>
      </c>
      <c r="P36" s="136">
        <v>34586</v>
      </c>
      <c r="Q36" s="137">
        <v>2132</v>
      </c>
      <c r="R36" s="136">
        <v>2129</v>
      </c>
      <c r="S36" s="135">
        <f t="shared" si="18"/>
        <v>75166</v>
      </c>
      <c r="T36" s="139">
        <f t="shared" si="19"/>
        <v>0.0024951480282103164</v>
      </c>
      <c r="U36" s="138">
        <v>31808</v>
      </c>
      <c r="V36" s="136">
        <v>29755</v>
      </c>
      <c r="W36" s="137">
        <v>1713</v>
      </c>
      <c r="X36" s="136">
        <v>1938</v>
      </c>
      <c r="Y36" s="135">
        <f t="shared" si="20"/>
        <v>65214</v>
      </c>
      <c r="Z36" s="134">
        <f t="shared" si="21"/>
        <v>0.1526052688073114</v>
      </c>
    </row>
    <row r="37" spans="1:26" ht="21" customHeight="1">
      <c r="A37" s="142" t="s">
        <v>445</v>
      </c>
      <c r="B37" s="356" t="s">
        <v>446</v>
      </c>
      <c r="C37" s="140">
        <v>4763</v>
      </c>
      <c r="D37" s="136">
        <v>4527</v>
      </c>
      <c r="E37" s="137">
        <v>23</v>
      </c>
      <c r="F37" s="136">
        <v>25</v>
      </c>
      <c r="G37" s="135">
        <f t="shared" si="6"/>
        <v>9338</v>
      </c>
      <c r="H37" s="139">
        <f t="shared" si="15"/>
        <v>0.0022974004291695556</v>
      </c>
      <c r="I37" s="138">
        <v>3584</v>
      </c>
      <c r="J37" s="136">
        <v>3396</v>
      </c>
      <c r="K37" s="137">
        <v>58</v>
      </c>
      <c r="L37" s="136">
        <v>39</v>
      </c>
      <c r="M37" s="135">
        <f t="shared" si="16"/>
        <v>7077</v>
      </c>
      <c r="N37" s="141">
        <f t="shared" si="17"/>
        <v>0.3194856577645895</v>
      </c>
      <c r="O37" s="140">
        <v>38686</v>
      </c>
      <c r="P37" s="136">
        <v>36375</v>
      </c>
      <c r="Q37" s="137">
        <v>347</v>
      </c>
      <c r="R37" s="136">
        <v>349</v>
      </c>
      <c r="S37" s="135">
        <f t="shared" si="18"/>
        <v>75757</v>
      </c>
      <c r="T37" s="139">
        <f t="shared" si="19"/>
        <v>0.0025147663727367285</v>
      </c>
      <c r="U37" s="138">
        <v>23363</v>
      </c>
      <c r="V37" s="136">
        <v>23309</v>
      </c>
      <c r="W37" s="137">
        <v>525</v>
      </c>
      <c r="X37" s="136">
        <v>422</v>
      </c>
      <c r="Y37" s="135">
        <f t="shared" si="20"/>
        <v>47619</v>
      </c>
      <c r="Z37" s="134">
        <f t="shared" si="21"/>
        <v>0.5908985908985909</v>
      </c>
    </row>
    <row r="38" spans="1:26" ht="21" customHeight="1">
      <c r="A38" s="142" t="s">
        <v>447</v>
      </c>
      <c r="B38" s="356" t="s">
        <v>448</v>
      </c>
      <c r="C38" s="140">
        <v>3669</v>
      </c>
      <c r="D38" s="136">
        <v>3587</v>
      </c>
      <c r="E38" s="137">
        <v>88</v>
      </c>
      <c r="F38" s="136">
        <v>69</v>
      </c>
      <c r="G38" s="135">
        <f t="shared" si="6"/>
        <v>7413</v>
      </c>
      <c r="H38" s="139">
        <f t="shared" si="15"/>
        <v>0.0018237983916720834</v>
      </c>
      <c r="I38" s="138">
        <v>3341</v>
      </c>
      <c r="J38" s="136">
        <v>3262</v>
      </c>
      <c r="K38" s="137">
        <v>50</v>
      </c>
      <c r="L38" s="136">
        <v>41</v>
      </c>
      <c r="M38" s="135">
        <f t="shared" si="16"/>
        <v>6694</v>
      </c>
      <c r="N38" s="141">
        <f t="shared" si="17"/>
        <v>0.10740962055572156</v>
      </c>
      <c r="O38" s="140">
        <v>29127</v>
      </c>
      <c r="P38" s="136">
        <v>27916</v>
      </c>
      <c r="Q38" s="137">
        <v>421</v>
      </c>
      <c r="R38" s="136">
        <v>751</v>
      </c>
      <c r="S38" s="135">
        <f t="shared" si="18"/>
        <v>58215</v>
      </c>
      <c r="T38" s="139">
        <f t="shared" si="19"/>
        <v>0.0019324567286042036</v>
      </c>
      <c r="U38" s="138">
        <v>27035</v>
      </c>
      <c r="V38" s="136">
        <v>26274</v>
      </c>
      <c r="W38" s="137">
        <v>615</v>
      </c>
      <c r="X38" s="136">
        <v>626</v>
      </c>
      <c r="Y38" s="135">
        <f t="shared" si="20"/>
        <v>54550</v>
      </c>
      <c r="Z38" s="134">
        <f t="shared" si="21"/>
        <v>0.067186067827681</v>
      </c>
    </row>
    <row r="39" spans="1:26" ht="21" customHeight="1">
      <c r="A39" s="142" t="s">
        <v>449</v>
      </c>
      <c r="B39" s="356" t="s">
        <v>450</v>
      </c>
      <c r="C39" s="140">
        <v>494</v>
      </c>
      <c r="D39" s="136">
        <v>442</v>
      </c>
      <c r="E39" s="137">
        <v>2802</v>
      </c>
      <c r="F39" s="136">
        <v>2786</v>
      </c>
      <c r="G39" s="135">
        <f t="shared" si="6"/>
        <v>6524</v>
      </c>
      <c r="H39" s="139">
        <f t="shared" si="15"/>
        <v>0.0016050803598096144</v>
      </c>
      <c r="I39" s="138">
        <v>437</v>
      </c>
      <c r="J39" s="136">
        <v>403</v>
      </c>
      <c r="K39" s="137">
        <v>1422</v>
      </c>
      <c r="L39" s="136">
        <v>1523</v>
      </c>
      <c r="M39" s="135">
        <f t="shared" si="16"/>
        <v>3785</v>
      </c>
      <c r="N39" s="141">
        <f t="shared" si="17"/>
        <v>0.7236459709379128</v>
      </c>
      <c r="O39" s="140">
        <v>932</v>
      </c>
      <c r="P39" s="136">
        <v>952</v>
      </c>
      <c r="Q39" s="137">
        <v>8745</v>
      </c>
      <c r="R39" s="136">
        <v>8797</v>
      </c>
      <c r="S39" s="135">
        <f t="shared" si="18"/>
        <v>19426</v>
      </c>
      <c r="T39" s="139">
        <f t="shared" si="19"/>
        <v>0.0006448493414045394</v>
      </c>
      <c r="U39" s="138">
        <v>877</v>
      </c>
      <c r="V39" s="136">
        <v>887</v>
      </c>
      <c r="W39" s="137">
        <v>6561</v>
      </c>
      <c r="X39" s="136">
        <v>6533</v>
      </c>
      <c r="Y39" s="135">
        <f t="shared" si="20"/>
        <v>14858</v>
      </c>
      <c r="Z39" s="134">
        <f t="shared" si="21"/>
        <v>0.3074438013191547</v>
      </c>
    </row>
    <row r="40" spans="1:26" ht="21" customHeight="1">
      <c r="A40" s="142" t="s">
        <v>451</v>
      </c>
      <c r="B40" s="356" t="s">
        <v>452</v>
      </c>
      <c r="C40" s="140">
        <v>3112</v>
      </c>
      <c r="D40" s="136">
        <v>3266</v>
      </c>
      <c r="E40" s="137">
        <v>0</v>
      </c>
      <c r="F40" s="136">
        <v>0</v>
      </c>
      <c r="G40" s="135">
        <f t="shared" si="6"/>
        <v>6378</v>
      </c>
      <c r="H40" s="139">
        <f t="shared" si="15"/>
        <v>0.0015691604130695464</v>
      </c>
      <c r="I40" s="138">
        <v>3109</v>
      </c>
      <c r="J40" s="136">
        <v>3042</v>
      </c>
      <c r="K40" s="137"/>
      <c r="L40" s="136"/>
      <c r="M40" s="135">
        <f t="shared" si="16"/>
        <v>6151</v>
      </c>
      <c r="N40" s="141">
        <f t="shared" si="17"/>
        <v>0.03690456836286793</v>
      </c>
      <c r="O40" s="140">
        <v>22096</v>
      </c>
      <c r="P40" s="136">
        <v>22197</v>
      </c>
      <c r="Q40" s="137"/>
      <c r="R40" s="136"/>
      <c r="S40" s="135">
        <f t="shared" si="18"/>
        <v>44293</v>
      </c>
      <c r="T40" s="139">
        <f t="shared" si="19"/>
        <v>0.0014703135940920037</v>
      </c>
      <c r="U40" s="138">
        <v>15755</v>
      </c>
      <c r="V40" s="136">
        <v>15195</v>
      </c>
      <c r="W40" s="137">
        <v>66</v>
      </c>
      <c r="X40" s="136">
        <v>62</v>
      </c>
      <c r="Y40" s="135">
        <f t="shared" si="20"/>
        <v>31078</v>
      </c>
      <c r="Z40" s="134">
        <f t="shared" si="21"/>
        <v>0.4252204131539996</v>
      </c>
    </row>
    <row r="41" spans="1:26" ht="21" customHeight="1">
      <c r="A41" s="142" t="s">
        <v>453</v>
      </c>
      <c r="B41" s="356" t="s">
        <v>454</v>
      </c>
      <c r="C41" s="140">
        <v>0</v>
      </c>
      <c r="D41" s="136">
        <v>0</v>
      </c>
      <c r="E41" s="137">
        <v>3075</v>
      </c>
      <c r="F41" s="136">
        <v>3090</v>
      </c>
      <c r="G41" s="135">
        <f t="shared" si="6"/>
        <v>6165</v>
      </c>
      <c r="H41" s="139">
        <f t="shared" si="15"/>
        <v>0.0015167566551542418</v>
      </c>
      <c r="I41" s="138"/>
      <c r="J41" s="136"/>
      <c r="K41" s="137">
        <v>6633</v>
      </c>
      <c r="L41" s="136">
        <v>6794</v>
      </c>
      <c r="M41" s="135">
        <f t="shared" si="16"/>
        <v>13427</v>
      </c>
      <c r="N41" s="141">
        <f t="shared" si="17"/>
        <v>-0.5408505250614434</v>
      </c>
      <c r="O41" s="140"/>
      <c r="P41" s="136"/>
      <c r="Q41" s="137">
        <v>28085</v>
      </c>
      <c r="R41" s="136">
        <v>28305</v>
      </c>
      <c r="S41" s="135">
        <f t="shared" si="18"/>
        <v>56390</v>
      </c>
      <c r="T41" s="139">
        <f t="shared" si="19"/>
        <v>0.00187187554626799</v>
      </c>
      <c r="U41" s="138"/>
      <c r="V41" s="136"/>
      <c r="W41" s="137">
        <v>52755</v>
      </c>
      <c r="X41" s="136">
        <v>52993</v>
      </c>
      <c r="Y41" s="135">
        <f t="shared" si="20"/>
        <v>105748</v>
      </c>
      <c r="Z41" s="134">
        <f t="shared" si="21"/>
        <v>-0.4667511442296781</v>
      </c>
    </row>
    <row r="42" spans="1:26" ht="21" customHeight="1">
      <c r="A42" s="142" t="s">
        <v>455</v>
      </c>
      <c r="B42" s="356" t="s">
        <v>456</v>
      </c>
      <c r="C42" s="140">
        <v>503</v>
      </c>
      <c r="D42" s="136">
        <v>458</v>
      </c>
      <c r="E42" s="137">
        <v>2330</v>
      </c>
      <c r="F42" s="136">
        <v>2000</v>
      </c>
      <c r="G42" s="135">
        <f t="shared" si="6"/>
        <v>5291</v>
      </c>
      <c r="H42" s="139">
        <f t="shared" si="15"/>
        <v>0.001301729028778766</v>
      </c>
      <c r="I42" s="138">
        <v>334</v>
      </c>
      <c r="J42" s="136">
        <v>840</v>
      </c>
      <c r="K42" s="137">
        <v>1246</v>
      </c>
      <c r="L42" s="136">
        <v>1123</v>
      </c>
      <c r="M42" s="135">
        <f t="shared" si="16"/>
        <v>3543</v>
      </c>
      <c r="N42" s="141">
        <f t="shared" si="17"/>
        <v>0.4933672029353655</v>
      </c>
      <c r="O42" s="140">
        <v>3583</v>
      </c>
      <c r="P42" s="136">
        <v>3420</v>
      </c>
      <c r="Q42" s="137">
        <v>9387</v>
      </c>
      <c r="R42" s="136">
        <v>9162</v>
      </c>
      <c r="S42" s="135">
        <f t="shared" si="18"/>
        <v>25552</v>
      </c>
      <c r="T42" s="139">
        <f t="shared" si="19"/>
        <v>0.0008482029430437964</v>
      </c>
      <c r="U42" s="138">
        <v>8706</v>
      </c>
      <c r="V42" s="136">
        <v>8932</v>
      </c>
      <c r="W42" s="137">
        <v>3985</v>
      </c>
      <c r="X42" s="136">
        <v>3545</v>
      </c>
      <c r="Y42" s="135">
        <f t="shared" si="20"/>
        <v>25168</v>
      </c>
      <c r="Z42" s="134">
        <f t="shared" si="21"/>
        <v>0.015257469802924417</v>
      </c>
    </row>
    <row r="43" spans="1:26" ht="21" customHeight="1">
      <c r="A43" s="142" t="s">
        <v>457</v>
      </c>
      <c r="B43" s="356" t="s">
        <v>458</v>
      </c>
      <c r="C43" s="140">
        <v>1284</v>
      </c>
      <c r="D43" s="136">
        <v>1268</v>
      </c>
      <c r="E43" s="137">
        <v>1166</v>
      </c>
      <c r="F43" s="136">
        <v>1249</v>
      </c>
      <c r="G43" s="135">
        <f t="shared" si="6"/>
        <v>4967</v>
      </c>
      <c r="H43" s="139">
        <f t="shared" si="15"/>
        <v>0.0012220162702597111</v>
      </c>
      <c r="I43" s="138">
        <v>1111</v>
      </c>
      <c r="J43" s="136">
        <v>1116</v>
      </c>
      <c r="K43" s="137">
        <v>1617</v>
      </c>
      <c r="L43" s="136">
        <v>1605</v>
      </c>
      <c r="M43" s="135">
        <f t="shared" si="16"/>
        <v>5449</v>
      </c>
      <c r="N43" s="141">
        <f t="shared" si="17"/>
        <v>-0.08845659754083313</v>
      </c>
      <c r="O43" s="140">
        <v>9857</v>
      </c>
      <c r="P43" s="136">
        <v>10130</v>
      </c>
      <c r="Q43" s="137">
        <v>8548</v>
      </c>
      <c r="R43" s="136">
        <v>9072</v>
      </c>
      <c r="S43" s="135">
        <f t="shared" si="18"/>
        <v>37607</v>
      </c>
      <c r="T43" s="139">
        <f t="shared" si="19"/>
        <v>0.00124837069814684</v>
      </c>
      <c r="U43" s="138">
        <v>10106</v>
      </c>
      <c r="V43" s="136">
        <v>10047</v>
      </c>
      <c r="W43" s="137">
        <v>15451</v>
      </c>
      <c r="X43" s="136">
        <v>15473</v>
      </c>
      <c r="Y43" s="135">
        <f t="shared" si="20"/>
        <v>51077</v>
      </c>
      <c r="Z43" s="134">
        <f t="shared" si="21"/>
        <v>-0.26371948235017717</v>
      </c>
    </row>
    <row r="44" spans="1:26" ht="21" customHeight="1">
      <c r="A44" s="142" t="s">
        <v>459</v>
      </c>
      <c r="B44" s="356" t="s">
        <v>460</v>
      </c>
      <c r="C44" s="140">
        <v>2290</v>
      </c>
      <c r="D44" s="136">
        <v>2323</v>
      </c>
      <c r="E44" s="137">
        <v>38</v>
      </c>
      <c r="F44" s="136">
        <v>42</v>
      </c>
      <c r="G44" s="135">
        <f t="shared" si="6"/>
        <v>4693</v>
      </c>
      <c r="H44" s="139">
        <f t="shared" si="15"/>
        <v>0.001154604863363967</v>
      </c>
      <c r="I44" s="138">
        <v>1976</v>
      </c>
      <c r="J44" s="136">
        <v>1909</v>
      </c>
      <c r="K44" s="137">
        <v>37</v>
      </c>
      <c r="L44" s="136">
        <v>34</v>
      </c>
      <c r="M44" s="135">
        <f t="shared" si="16"/>
        <v>3956</v>
      </c>
      <c r="N44" s="141">
        <f t="shared" si="17"/>
        <v>0.18629929221435804</v>
      </c>
      <c r="O44" s="140">
        <v>17798</v>
      </c>
      <c r="P44" s="136">
        <v>17285</v>
      </c>
      <c r="Q44" s="137">
        <v>554</v>
      </c>
      <c r="R44" s="136">
        <v>538</v>
      </c>
      <c r="S44" s="135">
        <f t="shared" si="18"/>
        <v>36175</v>
      </c>
      <c r="T44" s="139">
        <f t="shared" si="19"/>
        <v>0.0012008352169931645</v>
      </c>
      <c r="U44" s="138">
        <v>12231</v>
      </c>
      <c r="V44" s="136">
        <v>12051</v>
      </c>
      <c r="W44" s="137">
        <v>562</v>
      </c>
      <c r="X44" s="136">
        <v>434</v>
      </c>
      <c r="Y44" s="135">
        <f t="shared" si="20"/>
        <v>25278</v>
      </c>
      <c r="Z44" s="134">
        <f t="shared" si="21"/>
        <v>0.4310863201202626</v>
      </c>
    </row>
    <row r="45" spans="1:26" ht="21" customHeight="1">
      <c r="A45" s="142" t="s">
        <v>461</v>
      </c>
      <c r="B45" s="356" t="s">
        <v>462</v>
      </c>
      <c r="C45" s="140">
        <v>1801</v>
      </c>
      <c r="D45" s="136">
        <v>1670</v>
      </c>
      <c r="E45" s="137">
        <v>263</v>
      </c>
      <c r="F45" s="136">
        <v>227</v>
      </c>
      <c r="G45" s="135">
        <f t="shared" si="6"/>
        <v>3961</v>
      </c>
      <c r="H45" s="139">
        <f t="shared" si="15"/>
        <v>0.0009745130755986945</v>
      </c>
      <c r="I45" s="138">
        <v>2446</v>
      </c>
      <c r="J45" s="136">
        <v>2421</v>
      </c>
      <c r="K45" s="137">
        <v>265</v>
      </c>
      <c r="L45" s="136">
        <v>245</v>
      </c>
      <c r="M45" s="135">
        <f t="shared" si="16"/>
        <v>5377</v>
      </c>
      <c r="N45" s="141">
        <f t="shared" si="17"/>
        <v>-0.26334387204761023</v>
      </c>
      <c r="O45" s="140">
        <v>16205</v>
      </c>
      <c r="P45" s="136">
        <v>16328</v>
      </c>
      <c r="Q45" s="137">
        <v>2515</v>
      </c>
      <c r="R45" s="136">
        <v>1984</v>
      </c>
      <c r="S45" s="135">
        <f t="shared" si="18"/>
        <v>37032</v>
      </c>
      <c r="T45" s="139">
        <f t="shared" si="19"/>
        <v>0.0012292834763148821</v>
      </c>
      <c r="U45" s="138">
        <v>19273</v>
      </c>
      <c r="V45" s="136">
        <v>18630</v>
      </c>
      <c r="W45" s="137">
        <v>2867</v>
      </c>
      <c r="X45" s="136">
        <v>2666</v>
      </c>
      <c r="Y45" s="135">
        <f t="shared" si="20"/>
        <v>43436</v>
      </c>
      <c r="Z45" s="134">
        <f t="shared" si="21"/>
        <v>-0.14743530711851915</v>
      </c>
    </row>
    <row r="46" spans="1:26" ht="21" customHeight="1">
      <c r="A46" s="142" t="s">
        <v>463</v>
      </c>
      <c r="B46" s="356" t="s">
        <v>464</v>
      </c>
      <c r="C46" s="140">
        <v>1826</v>
      </c>
      <c r="D46" s="136">
        <v>1868</v>
      </c>
      <c r="E46" s="137">
        <v>33</v>
      </c>
      <c r="F46" s="136">
        <v>32</v>
      </c>
      <c r="G46" s="135">
        <f t="shared" si="6"/>
        <v>3759</v>
      </c>
      <c r="H46" s="139">
        <f t="shared" si="15"/>
        <v>0.0009248156150405182</v>
      </c>
      <c r="I46" s="138">
        <v>1673</v>
      </c>
      <c r="J46" s="136">
        <v>1602</v>
      </c>
      <c r="K46" s="137">
        <v>31</v>
      </c>
      <c r="L46" s="136">
        <v>28</v>
      </c>
      <c r="M46" s="135">
        <f t="shared" si="16"/>
        <v>3334</v>
      </c>
      <c r="N46" s="141">
        <f t="shared" si="17"/>
        <v>0.12747450509898028</v>
      </c>
      <c r="O46" s="140">
        <v>12466</v>
      </c>
      <c r="P46" s="136">
        <v>12169</v>
      </c>
      <c r="Q46" s="137">
        <v>126</v>
      </c>
      <c r="R46" s="136">
        <v>108</v>
      </c>
      <c r="S46" s="135">
        <f t="shared" si="18"/>
        <v>24869</v>
      </c>
      <c r="T46" s="139">
        <f t="shared" si="19"/>
        <v>0.0008255306430242711</v>
      </c>
      <c r="U46" s="138">
        <v>12106</v>
      </c>
      <c r="V46" s="136">
        <v>12085</v>
      </c>
      <c r="W46" s="137">
        <v>207</v>
      </c>
      <c r="X46" s="136">
        <v>199</v>
      </c>
      <c r="Y46" s="135">
        <f t="shared" si="20"/>
        <v>24597</v>
      </c>
      <c r="Z46" s="134">
        <f t="shared" si="21"/>
        <v>0.011058259137293192</v>
      </c>
    </row>
    <row r="47" spans="1:26" ht="21" customHeight="1">
      <c r="A47" s="142" t="s">
        <v>465</v>
      </c>
      <c r="B47" s="356" t="s">
        <v>466</v>
      </c>
      <c r="C47" s="140">
        <v>1501</v>
      </c>
      <c r="D47" s="136">
        <v>1419</v>
      </c>
      <c r="E47" s="137">
        <v>236</v>
      </c>
      <c r="F47" s="136">
        <v>355</v>
      </c>
      <c r="G47" s="135">
        <f t="shared" si="6"/>
        <v>3511</v>
      </c>
      <c r="H47" s="139">
        <f aca="true" t="shared" si="22" ref="H47:H61">G47/$G$9</f>
        <v>0.0008638009109888958</v>
      </c>
      <c r="I47" s="138">
        <v>1283</v>
      </c>
      <c r="J47" s="136">
        <v>1228</v>
      </c>
      <c r="K47" s="137">
        <v>144</v>
      </c>
      <c r="L47" s="136">
        <v>127</v>
      </c>
      <c r="M47" s="135">
        <f aca="true" t="shared" si="23" ref="M47:M61">SUM(I47:L47)</f>
        <v>2782</v>
      </c>
      <c r="N47" s="141">
        <f aca="true" t="shared" si="24" ref="N47:N61">IF(ISERROR(G47/M47-1),"         /0",(G47/M47-1))</f>
        <v>0.26204169662113586</v>
      </c>
      <c r="O47" s="140">
        <v>11628</v>
      </c>
      <c r="P47" s="136">
        <v>11429</v>
      </c>
      <c r="Q47" s="137">
        <v>1541</v>
      </c>
      <c r="R47" s="136">
        <v>1978</v>
      </c>
      <c r="S47" s="135">
        <f aca="true" t="shared" si="25" ref="S47:S61">SUM(O47:R47)</f>
        <v>26576</v>
      </c>
      <c r="T47" s="139">
        <f aca="true" t="shared" si="26" ref="T47:T61">S47/$S$9</f>
        <v>0.0008821947954888829</v>
      </c>
      <c r="U47" s="138">
        <v>10424</v>
      </c>
      <c r="V47" s="136">
        <v>10472</v>
      </c>
      <c r="W47" s="137">
        <v>1618</v>
      </c>
      <c r="X47" s="136">
        <v>1238</v>
      </c>
      <c r="Y47" s="135">
        <f aca="true" t="shared" si="27" ref="Y47:Y61">SUM(U47:X47)</f>
        <v>23752</v>
      </c>
      <c r="Z47" s="134">
        <f aca="true" t="shared" si="28" ref="Z47:Z61">IF(ISERROR(S47/Y47-1),"         /0",IF(S47/Y47&gt;5,"  *  ",(S47/Y47-1)))</f>
        <v>0.11889525092623776</v>
      </c>
    </row>
    <row r="48" spans="1:26" ht="21" customHeight="1">
      <c r="A48" s="142" t="s">
        <v>467</v>
      </c>
      <c r="B48" s="356" t="s">
        <v>468</v>
      </c>
      <c r="C48" s="140">
        <v>1180</v>
      </c>
      <c r="D48" s="136">
        <v>1062</v>
      </c>
      <c r="E48" s="137">
        <v>571</v>
      </c>
      <c r="F48" s="136">
        <v>568</v>
      </c>
      <c r="G48" s="135">
        <f t="shared" si="6"/>
        <v>3381</v>
      </c>
      <c r="H48" s="139">
        <f t="shared" si="22"/>
        <v>0.0008318173967682873</v>
      </c>
      <c r="I48" s="138">
        <v>911</v>
      </c>
      <c r="J48" s="136">
        <v>953</v>
      </c>
      <c r="K48" s="137">
        <v>405</v>
      </c>
      <c r="L48" s="136">
        <v>485</v>
      </c>
      <c r="M48" s="135">
        <f t="shared" si="23"/>
        <v>2754</v>
      </c>
      <c r="N48" s="141">
        <f t="shared" si="24"/>
        <v>0.22766884531590414</v>
      </c>
      <c r="O48" s="140">
        <v>7803</v>
      </c>
      <c r="P48" s="136">
        <v>7394</v>
      </c>
      <c r="Q48" s="137">
        <v>4759</v>
      </c>
      <c r="R48" s="136">
        <v>4414</v>
      </c>
      <c r="S48" s="135">
        <f t="shared" si="25"/>
        <v>24370</v>
      </c>
      <c r="T48" s="139">
        <f t="shared" si="26"/>
        <v>0.0008089662539909721</v>
      </c>
      <c r="U48" s="138">
        <v>7701</v>
      </c>
      <c r="V48" s="136">
        <v>7627</v>
      </c>
      <c r="W48" s="137">
        <v>4321</v>
      </c>
      <c r="X48" s="136">
        <v>3891</v>
      </c>
      <c r="Y48" s="135">
        <f t="shared" si="27"/>
        <v>23540</v>
      </c>
      <c r="Z48" s="134">
        <f t="shared" si="28"/>
        <v>0.03525913338997455</v>
      </c>
    </row>
    <row r="49" spans="1:26" ht="21" customHeight="1">
      <c r="A49" s="142" t="s">
        <v>469</v>
      </c>
      <c r="B49" s="356" t="s">
        <v>469</v>
      </c>
      <c r="C49" s="140">
        <v>799</v>
      </c>
      <c r="D49" s="136">
        <v>870</v>
      </c>
      <c r="E49" s="137">
        <v>608</v>
      </c>
      <c r="F49" s="136">
        <v>580</v>
      </c>
      <c r="G49" s="135">
        <f t="shared" si="6"/>
        <v>2857</v>
      </c>
      <c r="H49" s="139">
        <f t="shared" si="22"/>
        <v>0.0007028992317559884</v>
      </c>
      <c r="I49" s="138">
        <v>744</v>
      </c>
      <c r="J49" s="136">
        <v>839</v>
      </c>
      <c r="K49" s="137">
        <v>461</v>
      </c>
      <c r="L49" s="136">
        <v>441</v>
      </c>
      <c r="M49" s="135">
        <f t="shared" si="23"/>
        <v>2485</v>
      </c>
      <c r="N49" s="141">
        <f t="shared" si="24"/>
        <v>0.1496981891348088</v>
      </c>
      <c r="O49" s="140">
        <v>6165</v>
      </c>
      <c r="P49" s="136">
        <v>6999</v>
      </c>
      <c r="Q49" s="137">
        <v>4314</v>
      </c>
      <c r="R49" s="136">
        <v>3629</v>
      </c>
      <c r="S49" s="135">
        <f t="shared" si="25"/>
        <v>21107</v>
      </c>
      <c r="T49" s="139">
        <f t="shared" si="26"/>
        <v>0.0007006504194906626</v>
      </c>
      <c r="U49" s="138">
        <v>5691</v>
      </c>
      <c r="V49" s="136">
        <v>6146</v>
      </c>
      <c r="W49" s="137">
        <v>4571</v>
      </c>
      <c r="X49" s="136">
        <v>4531</v>
      </c>
      <c r="Y49" s="135">
        <f t="shared" si="27"/>
        <v>20939</v>
      </c>
      <c r="Z49" s="134">
        <f t="shared" si="28"/>
        <v>0.00802330579301791</v>
      </c>
    </row>
    <row r="50" spans="1:26" ht="21" customHeight="1">
      <c r="A50" s="142" t="s">
        <v>470</v>
      </c>
      <c r="B50" s="356" t="s">
        <v>471</v>
      </c>
      <c r="C50" s="140">
        <v>1305</v>
      </c>
      <c r="D50" s="136">
        <v>1345</v>
      </c>
      <c r="E50" s="137">
        <v>70</v>
      </c>
      <c r="F50" s="136">
        <v>70</v>
      </c>
      <c r="G50" s="135">
        <f t="shared" si="6"/>
        <v>2790</v>
      </c>
      <c r="H50" s="139">
        <f t="shared" si="22"/>
        <v>0.0006864154205807518</v>
      </c>
      <c r="I50" s="138">
        <v>1065</v>
      </c>
      <c r="J50" s="136">
        <v>1081</v>
      </c>
      <c r="K50" s="137">
        <v>162</v>
      </c>
      <c r="L50" s="136">
        <v>175</v>
      </c>
      <c r="M50" s="135">
        <f t="shared" si="23"/>
        <v>2483</v>
      </c>
      <c r="N50" s="141">
        <f t="shared" si="24"/>
        <v>0.12364075714861045</v>
      </c>
      <c r="O50" s="140">
        <v>9232</v>
      </c>
      <c r="P50" s="136">
        <v>9575</v>
      </c>
      <c r="Q50" s="137">
        <v>415</v>
      </c>
      <c r="R50" s="136">
        <v>434</v>
      </c>
      <c r="S50" s="135">
        <f t="shared" si="25"/>
        <v>19656</v>
      </c>
      <c r="T50" s="139">
        <f t="shared" si="26"/>
        <v>0.0006524842301373224</v>
      </c>
      <c r="U50" s="138">
        <v>8102</v>
      </c>
      <c r="V50" s="136">
        <v>8036</v>
      </c>
      <c r="W50" s="137">
        <v>870</v>
      </c>
      <c r="X50" s="136">
        <v>1029</v>
      </c>
      <c r="Y50" s="135">
        <f t="shared" si="27"/>
        <v>18037</v>
      </c>
      <c r="Z50" s="134">
        <f t="shared" si="28"/>
        <v>0.08975993790541659</v>
      </c>
    </row>
    <row r="51" spans="1:26" ht="21" customHeight="1">
      <c r="A51" s="142" t="s">
        <v>472</v>
      </c>
      <c r="B51" s="356" t="s">
        <v>473</v>
      </c>
      <c r="C51" s="140">
        <v>0</v>
      </c>
      <c r="D51" s="136">
        <v>0</v>
      </c>
      <c r="E51" s="137">
        <v>1246</v>
      </c>
      <c r="F51" s="136">
        <v>1181</v>
      </c>
      <c r="G51" s="135">
        <f t="shared" si="6"/>
        <v>2427</v>
      </c>
      <c r="H51" s="139">
        <f t="shared" si="22"/>
        <v>0.0005971076077955142</v>
      </c>
      <c r="I51" s="138">
        <v>957</v>
      </c>
      <c r="J51" s="136">
        <v>958</v>
      </c>
      <c r="K51" s="137">
        <v>512</v>
      </c>
      <c r="L51" s="136">
        <v>509</v>
      </c>
      <c r="M51" s="135">
        <f t="shared" si="23"/>
        <v>2936</v>
      </c>
      <c r="N51" s="141">
        <f t="shared" si="24"/>
        <v>-0.17336512261580383</v>
      </c>
      <c r="O51" s="140">
        <v>804</v>
      </c>
      <c r="P51" s="136">
        <v>646</v>
      </c>
      <c r="Q51" s="137">
        <v>5730</v>
      </c>
      <c r="R51" s="136">
        <v>5148</v>
      </c>
      <c r="S51" s="135">
        <f t="shared" si="25"/>
        <v>12328</v>
      </c>
      <c r="T51" s="139">
        <f t="shared" si="26"/>
        <v>0.00040923003607717294</v>
      </c>
      <c r="U51" s="138">
        <v>5319</v>
      </c>
      <c r="V51" s="136">
        <v>5111</v>
      </c>
      <c r="W51" s="137">
        <v>3520</v>
      </c>
      <c r="X51" s="136">
        <v>2992</v>
      </c>
      <c r="Y51" s="135">
        <f t="shared" si="27"/>
        <v>16942</v>
      </c>
      <c r="Z51" s="134">
        <f t="shared" si="28"/>
        <v>-0.27234092787156183</v>
      </c>
    </row>
    <row r="52" spans="1:26" ht="21" customHeight="1">
      <c r="A52" s="142" t="s">
        <v>439</v>
      </c>
      <c r="B52" s="356" t="s">
        <v>474</v>
      </c>
      <c r="C52" s="140">
        <v>787</v>
      </c>
      <c r="D52" s="136">
        <v>848</v>
      </c>
      <c r="E52" s="137">
        <v>191</v>
      </c>
      <c r="F52" s="136">
        <v>407</v>
      </c>
      <c r="G52" s="135">
        <f t="shared" si="6"/>
        <v>2233</v>
      </c>
      <c r="H52" s="139">
        <f t="shared" si="22"/>
        <v>0.0005493783634970676</v>
      </c>
      <c r="I52" s="138">
        <v>323</v>
      </c>
      <c r="J52" s="136">
        <v>435</v>
      </c>
      <c r="K52" s="137">
        <v>21</v>
      </c>
      <c r="L52" s="136">
        <v>24</v>
      </c>
      <c r="M52" s="135">
        <f t="shared" si="23"/>
        <v>803</v>
      </c>
      <c r="N52" s="141">
        <f t="shared" si="24"/>
        <v>1.7808219178082192</v>
      </c>
      <c r="O52" s="140">
        <v>4207</v>
      </c>
      <c r="P52" s="136">
        <v>4529</v>
      </c>
      <c r="Q52" s="137">
        <v>790</v>
      </c>
      <c r="R52" s="136">
        <v>2042</v>
      </c>
      <c r="S52" s="135">
        <f t="shared" si="25"/>
        <v>11568</v>
      </c>
      <c r="T52" s="139">
        <f t="shared" si="26"/>
        <v>0.0003840017080905854</v>
      </c>
      <c r="U52" s="138">
        <v>2446</v>
      </c>
      <c r="V52" s="136">
        <v>2929</v>
      </c>
      <c r="W52" s="137">
        <v>336</v>
      </c>
      <c r="X52" s="136">
        <v>376</v>
      </c>
      <c r="Y52" s="135">
        <f t="shared" si="27"/>
        <v>6087</v>
      </c>
      <c r="Z52" s="134">
        <f t="shared" si="28"/>
        <v>0.9004435682602268</v>
      </c>
    </row>
    <row r="53" spans="1:26" ht="21" customHeight="1">
      <c r="A53" s="142" t="s">
        <v>475</v>
      </c>
      <c r="B53" s="356" t="s">
        <v>475</v>
      </c>
      <c r="C53" s="140">
        <v>511</v>
      </c>
      <c r="D53" s="136">
        <v>490</v>
      </c>
      <c r="E53" s="137">
        <v>611</v>
      </c>
      <c r="F53" s="136">
        <v>585</v>
      </c>
      <c r="G53" s="135">
        <f t="shared" si="6"/>
        <v>2197</v>
      </c>
      <c r="H53" s="139">
        <f t="shared" si="22"/>
        <v>0.0005405213903282837</v>
      </c>
      <c r="I53" s="138">
        <v>507</v>
      </c>
      <c r="J53" s="136">
        <v>491</v>
      </c>
      <c r="K53" s="137">
        <v>435</v>
      </c>
      <c r="L53" s="136">
        <v>364</v>
      </c>
      <c r="M53" s="135">
        <f t="shared" si="23"/>
        <v>1797</v>
      </c>
      <c r="N53" s="141">
        <f t="shared" si="24"/>
        <v>0.2225932109070674</v>
      </c>
      <c r="O53" s="140">
        <v>3597</v>
      </c>
      <c r="P53" s="136">
        <v>3691</v>
      </c>
      <c r="Q53" s="137">
        <v>4557</v>
      </c>
      <c r="R53" s="136">
        <v>4430</v>
      </c>
      <c r="S53" s="135">
        <f t="shared" si="25"/>
        <v>16275</v>
      </c>
      <c r="T53" s="139">
        <f t="shared" si="26"/>
        <v>0.0005402513657654112</v>
      </c>
      <c r="U53" s="138">
        <v>3772</v>
      </c>
      <c r="V53" s="136">
        <v>3813</v>
      </c>
      <c r="W53" s="137">
        <v>3214</v>
      </c>
      <c r="X53" s="136">
        <v>3105</v>
      </c>
      <c r="Y53" s="135">
        <f t="shared" si="27"/>
        <v>13904</v>
      </c>
      <c r="Z53" s="134">
        <f t="shared" si="28"/>
        <v>0.17052646720368236</v>
      </c>
    </row>
    <row r="54" spans="1:26" ht="21" customHeight="1">
      <c r="A54" s="142" t="s">
        <v>476</v>
      </c>
      <c r="B54" s="356" t="s">
        <v>477</v>
      </c>
      <c r="C54" s="140">
        <v>1013</v>
      </c>
      <c r="D54" s="136">
        <v>1079</v>
      </c>
      <c r="E54" s="137">
        <v>0</v>
      </c>
      <c r="F54" s="136">
        <v>0</v>
      </c>
      <c r="G54" s="135">
        <f t="shared" si="6"/>
        <v>2092</v>
      </c>
      <c r="H54" s="139">
        <f t="shared" si="22"/>
        <v>0.0005146885519193307</v>
      </c>
      <c r="I54" s="138">
        <v>1087</v>
      </c>
      <c r="J54" s="136">
        <v>1186</v>
      </c>
      <c r="K54" s="137">
        <v>3</v>
      </c>
      <c r="L54" s="136">
        <v>4</v>
      </c>
      <c r="M54" s="135">
        <f t="shared" si="23"/>
        <v>2280</v>
      </c>
      <c r="N54" s="141">
        <f t="shared" si="24"/>
        <v>-0.08245614035087723</v>
      </c>
      <c r="O54" s="140">
        <v>7821</v>
      </c>
      <c r="P54" s="136">
        <v>8914</v>
      </c>
      <c r="Q54" s="137"/>
      <c r="R54" s="136"/>
      <c r="S54" s="135">
        <f t="shared" si="25"/>
        <v>16735</v>
      </c>
      <c r="T54" s="139">
        <f t="shared" si="26"/>
        <v>0.0005555211432309773</v>
      </c>
      <c r="U54" s="138">
        <v>8454</v>
      </c>
      <c r="V54" s="136">
        <v>9069</v>
      </c>
      <c r="W54" s="137">
        <v>10</v>
      </c>
      <c r="X54" s="136">
        <v>11</v>
      </c>
      <c r="Y54" s="135">
        <f t="shared" si="27"/>
        <v>17544</v>
      </c>
      <c r="Z54" s="134">
        <f t="shared" si="28"/>
        <v>-0.04611263109895125</v>
      </c>
    </row>
    <row r="55" spans="1:26" ht="21" customHeight="1">
      <c r="A55" s="142" t="s">
        <v>478</v>
      </c>
      <c r="B55" s="356" t="s">
        <v>478</v>
      </c>
      <c r="C55" s="140">
        <v>853</v>
      </c>
      <c r="D55" s="136">
        <v>896</v>
      </c>
      <c r="E55" s="137">
        <v>125</v>
      </c>
      <c r="F55" s="136">
        <v>126</v>
      </c>
      <c r="G55" s="135">
        <f t="shared" si="6"/>
        <v>2000</v>
      </c>
      <c r="H55" s="139">
        <f t="shared" si="22"/>
        <v>0.0004920540649324386</v>
      </c>
      <c r="I55" s="138">
        <v>874</v>
      </c>
      <c r="J55" s="136">
        <v>975</v>
      </c>
      <c r="K55" s="137">
        <v>308</v>
      </c>
      <c r="L55" s="136">
        <v>295</v>
      </c>
      <c r="M55" s="135">
        <f t="shared" si="23"/>
        <v>2452</v>
      </c>
      <c r="N55" s="141">
        <f t="shared" si="24"/>
        <v>-0.18433931484502442</v>
      </c>
      <c r="O55" s="140">
        <v>5367</v>
      </c>
      <c r="P55" s="136">
        <v>5542</v>
      </c>
      <c r="Q55" s="137">
        <v>990</v>
      </c>
      <c r="R55" s="136">
        <v>1377</v>
      </c>
      <c r="S55" s="135">
        <f t="shared" si="25"/>
        <v>13276</v>
      </c>
      <c r="T55" s="139">
        <f t="shared" si="26"/>
        <v>0.00044069905572360056</v>
      </c>
      <c r="U55" s="138">
        <v>7394</v>
      </c>
      <c r="V55" s="136">
        <v>7388</v>
      </c>
      <c r="W55" s="137">
        <v>2202</v>
      </c>
      <c r="X55" s="136">
        <v>2181</v>
      </c>
      <c r="Y55" s="135">
        <f t="shared" si="27"/>
        <v>19165</v>
      </c>
      <c r="Z55" s="134">
        <f t="shared" si="28"/>
        <v>-0.3072788938168537</v>
      </c>
    </row>
    <row r="56" spans="1:26" ht="21" customHeight="1">
      <c r="A56" s="142" t="s">
        <v>479</v>
      </c>
      <c r="B56" s="356" t="s">
        <v>479</v>
      </c>
      <c r="C56" s="140">
        <v>667</v>
      </c>
      <c r="D56" s="136">
        <v>570</v>
      </c>
      <c r="E56" s="137">
        <v>5</v>
      </c>
      <c r="F56" s="136">
        <v>5</v>
      </c>
      <c r="G56" s="135">
        <f t="shared" si="6"/>
        <v>1247</v>
      </c>
      <c r="H56" s="139">
        <f t="shared" si="22"/>
        <v>0.0003067957094853754</v>
      </c>
      <c r="I56" s="138">
        <v>555</v>
      </c>
      <c r="J56" s="136">
        <v>448</v>
      </c>
      <c r="K56" s="137">
        <v>0</v>
      </c>
      <c r="L56" s="136">
        <v>12</v>
      </c>
      <c r="M56" s="135">
        <f t="shared" si="23"/>
        <v>1015</v>
      </c>
      <c r="N56" s="141">
        <f t="shared" si="24"/>
        <v>0.22857142857142865</v>
      </c>
      <c r="O56" s="140">
        <v>5335</v>
      </c>
      <c r="P56" s="136">
        <v>4713</v>
      </c>
      <c r="Q56" s="137">
        <v>57</v>
      </c>
      <c r="R56" s="136">
        <v>56</v>
      </c>
      <c r="S56" s="135">
        <f t="shared" si="25"/>
        <v>10161</v>
      </c>
      <c r="T56" s="139">
        <f t="shared" si="26"/>
        <v>0.00033729610614699495</v>
      </c>
      <c r="U56" s="138">
        <v>4128</v>
      </c>
      <c r="V56" s="136">
        <v>3482</v>
      </c>
      <c r="W56" s="137">
        <v>30</v>
      </c>
      <c r="X56" s="136">
        <v>39</v>
      </c>
      <c r="Y56" s="135">
        <f t="shared" si="27"/>
        <v>7679</v>
      </c>
      <c r="Z56" s="134">
        <f t="shared" si="28"/>
        <v>0.32321916916265137</v>
      </c>
    </row>
    <row r="57" spans="1:26" ht="21" customHeight="1">
      <c r="A57" s="142" t="s">
        <v>480</v>
      </c>
      <c r="B57" s="356" t="s">
        <v>480</v>
      </c>
      <c r="C57" s="140">
        <v>604</v>
      </c>
      <c r="D57" s="136">
        <v>585</v>
      </c>
      <c r="E57" s="137">
        <v>17</v>
      </c>
      <c r="F57" s="136">
        <v>34</v>
      </c>
      <c r="G57" s="135">
        <f t="shared" si="6"/>
        <v>1240</v>
      </c>
      <c r="H57" s="139">
        <f t="shared" si="22"/>
        <v>0.00030507352025811187</v>
      </c>
      <c r="I57" s="138">
        <v>450</v>
      </c>
      <c r="J57" s="136">
        <v>445</v>
      </c>
      <c r="K57" s="137">
        <v>26</v>
      </c>
      <c r="L57" s="136">
        <v>31</v>
      </c>
      <c r="M57" s="135">
        <f t="shared" si="23"/>
        <v>952</v>
      </c>
      <c r="N57" s="141">
        <f t="shared" si="24"/>
        <v>0.3025210084033614</v>
      </c>
      <c r="O57" s="140">
        <v>4005</v>
      </c>
      <c r="P57" s="136">
        <v>3836</v>
      </c>
      <c r="Q57" s="137">
        <v>139</v>
      </c>
      <c r="R57" s="136">
        <v>193</v>
      </c>
      <c r="S57" s="135">
        <f t="shared" si="25"/>
        <v>8173</v>
      </c>
      <c r="T57" s="139">
        <f t="shared" si="26"/>
        <v>0.00027130411136102646</v>
      </c>
      <c r="U57" s="138">
        <v>2926</v>
      </c>
      <c r="V57" s="136">
        <v>2908</v>
      </c>
      <c r="W57" s="137">
        <v>331</v>
      </c>
      <c r="X57" s="136">
        <v>335</v>
      </c>
      <c r="Y57" s="135">
        <f t="shared" si="27"/>
        <v>6500</v>
      </c>
      <c r="Z57" s="134">
        <f t="shared" si="28"/>
        <v>0.2573846153846153</v>
      </c>
    </row>
    <row r="58" spans="1:26" ht="21" customHeight="1">
      <c r="A58" s="142" t="s">
        <v>481</v>
      </c>
      <c r="B58" s="356" t="s">
        <v>482</v>
      </c>
      <c r="C58" s="140">
        <v>511</v>
      </c>
      <c r="D58" s="136">
        <v>636</v>
      </c>
      <c r="E58" s="137">
        <v>20</v>
      </c>
      <c r="F58" s="136">
        <v>15</v>
      </c>
      <c r="G58" s="135">
        <f t="shared" si="6"/>
        <v>1182</v>
      </c>
      <c r="H58" s="139">
        <f t="shared" si="22"/>
        <v>0.0002908039523750712</v>
      </c>
      <c r="I58" s="138">
        <v>441</v>
      </c>
      <c r="J58" s="136">
        <v>481</v>
      </c>
      <c r="K58" s="137">
        <v>74</v>
      </c>
      <c r="L58" s="136">
        <v>45</v>
      </c>
      <c r="M58" s="135">
        <f t="shared" si="23"/>
        <v>1041</v>
      </c>
      <c r="N58" s="141">
        <f t="shared" si="24"/>
        <v>0.13544668587896247</v>
      </c>
      <c r="O58" s="140">
        <v>3689</v>
      </c>
      <c r="P58" s="136">
        <v>4578</v>
      </c>
      <c r="Q58" s="137">
        <v>284</v>
      </c>
      <c r="R58" s="136">
        <v>287</v>
      </c>
      <c r="S58" s="135">
        <f t="shared" si="25"/>
        <v>8838</v>
      </c>
      <c r="T58" s="139">
        <f t="shared" si="26"/>
        <v>0.0002933788983492906</v>
      </c>
      <c r="U58" s="138">
        <v>3012</v>
      </c>
      <c r="V58" s="136">
        <v>3601</v>
      </c>
      <c r="W58" s="137">
        <v>294</v>
      </c>
      <c r="X58" s="136">
        <v>311</v>
      </c>
      <c r="Y58" s="135">
        <f t="shared" si="27"/>
        <v>7218</v>
      </c>
      <c r="Z58" s="134">
        <f t="shared" si="28"/>
        <v>0.22443890274314215</v>
      </c>
    </row>
    <row r="59" spans="1:26" ht="21" customHeight="1">
      <c r="A59" s="142" t="s">
        <v>483</v>
      </c>
      <c r="B59" s="356" t="s">
        <v>483</v>
      </c>
      <c r="C59" s="140">
        <v>481</v>
      </c>
      <c r="D59" s="136">
        <v>548</v>
      </c>
      <c r="E59" s="137">
        <v>93</v>
      </c>
      <c r="F59" s="136">
        <v>20</v>
      </c>
      <c r="G59" s="135">
        <f t="shared" si="6"/>
        <v>1142</v>
      </c>
      <c r="H59" s="139">
        <f t="shared" si="22"/>
        <v>0.0002809628710764224</v>
      </c>
      <c r="I59" s="138">
        <v>741</v>
      </c>
      <c r="J59" s="136">
        <v>893</v>
      </c>
      <c r="K59" s="137">
        <v>139</v>
      </c>
      <c r="L59" s="136">
        <v>38</v>
      </c>
      <c r="M59" s="135">
        <f t="shared" si="23"/>
        <v>1811</v>
      </c>
      <c r="N59" s="141">
        <f t="shared" si="24"/>
        <v>-0.36940916620651576</v>
      </c>
      <c r="O59" s="140">
        <v>4631</v>
      </c>
      <c r="P59" s="136">
        <v>4602</v>
      </c>
      <c r="Q59" s="137">
        <v>698</v>
      </c>
      <c r="R59" s="136">
        <v>811</v>
      </c>
      <c r="S59" s="135">
        <f t="shared" si="25"/>
        <v>10742</v>
      </c>
      <c r="T59" s="139">
        <f t="shared" si="26"/>
        <v>0.0003565824989893731</v>
      </c>
      <c r="U59" s="138">
        <v>5592</v>
      </c>
      <c r="V59" s="136">
        <v>6557</v>
      </c>
      <c r="W59" s="137">
        <v>870</v>
      </c>
      <c r="X59" s="136">
        <v>320</v>
      </c>
      <c r="Y59" s="135">
        <f t="shared" si="27"/>
        <v>13339</v>
      </c>
      <c r="Z59" s="134">
        <f t="shared" si="28"/>
        <v>-0.19469225579128868</v>
      </c>
    </row>
    <row r="60" spans="1:26" ht="21" customHeight="1">
      <c r="A60" s="142" t="s">
        <v>465</v>
      </c>
      <c r="B60" s="356" t="s">
        <v>484</v>
      </c>
      <c r="C60" s="140">
        <v>0</v>
      </c>
      <c r="D60" s="136">
        <v>0</v>
      </c>
      <c r="E60" s="137">
        <v>546</v>
      </c>
      <c r="F60" s="136">
        <v>587</v>
      </c>
      <c r="G60" s="135">
        <f t="shared" si="6"/>
        <v>1133</v>
      </c>
      <c r="H60" s="139">
        <f t="shared" si="22"/>
        <v>0.0002787486277842264</v>
      </c>
      <c r="I60" s="138"/>
      <c r="J60" s="136"/>
      <c r="K60" s="137">
        <v>498</v>
      </c>
      <c r="L60" s="136">
        <v>507</v>
      </c>
      <c r="M60" s="135">
        <f t="shared" si="23"/>
        <v>1005</v>
      </c>
      <c r="N60" s="141">
        <f t="shared" si="24"/>
        <v>0.1273631840796019</v>
      </c>
      <c r="O60" s="140"/>
      <c r="P60" s="136"/>
      <c r="Q60" s="137">
        <v>4262</v>
      </c>
      <c r="R60" s="136">
        <v>4744</v>
      </c>
      <c r="S60" s="135">
        <f t="shared" si="25"/>
        <v>9006</v>
      </c>
      <c r="T60" s="139">
        <f t="shared" si="26"/>
        <v>0.0002989556866410626</v>
      </c>
      <c r="U60" s="138"/>
      <c r="V60" s="136"/>
      <c r="W60" s="137">
        <v>3951</v>
      </c>
      <c r="X60" s="136">
        <v>4504</v>
      </c>
      <c r="Y60" s="135">
        <f t="shared" si="27"/>
        <v>8455</v>
      </c>
      <c r="Z60" s="134">
        <f t="shared" si="28"/>
        <v>0.06516853932584277</v>
      </c>
    </row>
    <row r="61" spans="1:26" ht="21" customHeight="1" thickBot="1">
      <c r="A61" s="133" t="s">
        <v>56</v>
      </c>
      <c r="B61" s="357"/>
      <c r="C61" s="131">
        <v>1317</v>
      </c>
      <c r="D61" s="127">
        <v>1236</v>
      </c>
      <c r="E61" s="128">
        <v>5866</v>
      </c>
      <c r="F61" s="127">
        <v>6097</v>
      </c>
      <c r="G61" s="126">
        <f t="shared" si="6"/>
        <v>14516</v>
      </c>
      <c r="H61" s="130">
        <f t="shared" si="22"/>
        <v>0.0035713284032796388</v>
      </c>
      <c r="I61" s="129">
        <v>1045</v>
      </c>
      <c r="J61" s="127">
        <v>1101</v>
      </c>
      <c r="K61" s="128">
        <v>8959</v>
      </c>
      <c r="L61" s="127">
        <v>8316</v>
      </c>
      <c r="M61" s="126">
        <f t="shared" si="23"/>
        <v>19421</v>
      </c>
      <c r="N61" s="132">
        <f t="shared" si="24"/>
        <v>-0.2525616600586994</v>
      </c>
      <c r="O61" s="131">
        <v>7379</v>
      </c>
      <c r="P61" s="127">
        <v>7560</v>
      </c>
      <c r="Q61" s="128">
        <v>50162</v>
      </c>
      <c r="R61" s="127">
        <v>49809</v>
      </c>
      <c r="S61" s="126">
        <f t="shared" si="25"/>
        <v>114910</v>
      </c>
      <c r="T61" s="130">
        <f t="shared" si="26"/>
        <v>0.003814456801235232</v>
      </c>
      <c r="U61" s="129">
        <v>19975</v>
      </c>
      <c r="V61" s="127">
        <v>19521</v>
      </c>
      <c r="W61" s="128">
        <v>71741</v>
      </c>
      <c r="X61" s="127">
        <v>70227</v>
      </c>
      <c r="Y61" s="126">
        <f t="shared" si="27"/>
        <v>181464</v>
      </c>
      <c r="Z61" s="125">
        <f t="shared" si="28"/>
        <v>-0.3667614513071463</v>
      </c>
    </row>
    <row r="62" spans="1:2" ht="15.75" thickTop="1">
      <c r="A62" s="124" t="s">
        <v>43</v>
      </c>
      <c r="B62" s="124"/>
    </row>
    <row r="63" spans="1:2" ht="15">
      <c r="A63" s="124" t="s">
        <v>147</v>
      </c>
      <c r="B63" s="124"/>
    </row>
    <row r="64" spans="1:3" ht="14.25">
      <c r="A64" s="358" t="s">
        <v>123</v>
      </c>
      <c r="B64" s="359"/>
      <c r="C64" s="359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2:Z65536 N62:N65536 Z3 N3 N5:N8 Z5:Z8">
    <cfRule type="cellIs" priority="3" dxfId="101" operator="lessThan" stopIfTrue="1">
      <formula>0</formula>
    </cfRule>
  </conditionalFormatting>
  <conditionalFormatting sqref="N9:N61 Z9:Z61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80" zoomScaleNormal="80" zoomScalePageLayoutView="0" workbookViewId="0" topLeftCell="A1">
      <selection activeCell="U10" sqref="U10:X62"/>
    </sheetView>
  </sheetViews>
  <sheetFormatPr defaultColWidth="8.00390625" defaultRowHeight="15"/>
  <cols>
    <col min="1" max="1" width="30.28125" style="123" customWidth="1"/>
    <col min="2" max="2" width="40.421875" style="123" bestFit="1" customWidth="1"/>
    <col min="3" max="3" width="9.57421875" style="123" customWidth="1"/>
    <col min="4" max="4" width="10.421875" style="123" customWidth="1"/>
    <col min="5" max="5" width="8.57421875" style="123" bestFit="1" customWidth="1"/>
    <col min="6" max="6" width="10.57421875" style="123" bestFit="1" customWidth="1"/>
    <col min="7" max="7" width="10.00390625" style="123" customWidth="1"/>
    <col min="8" max="8" width="10.7109375" style="123" customWidth="1"/>
    <col min="9" max="9" width="9.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9.8515625" style="123" customWidth="1"/>
    <col min="14" max="14" width="10.00390625" style="123" customWidth="1"/>
    <col min="15" max="15" width="10.421875" style="123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574218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69" t="s">
        <v>28</v>
      </c>
      <c r="B1" s="470"/>
    </row>
    <row r="2" ht="5.25" customHeight="1" thickBot="1"/>
    <row r="3" spans="1:26" ht="24.75" customHeight="1" thickTop="1">
      <c r="A3" s="592" t="s">
        <v>124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4"/>
    </row>
    <row r="4" spans="1:26" ht="21" customHeight="1" thickBot="1">
      <c r="A4" s="604" t="s">
        <v>45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6"/>
    </row>
    <row r="5" spans="1:26" s="169" customFormat="1" ht="19.5" customHeight="1" thickBot="1" thickTop="1">
      <c r="A5" s="669" t="s">
        <v>121</v>
      </c>
      <c r="B5" s="685" t="s">
        <v>122</v>
      </c>
      <c r="C5" s="688" t="s">
        <v>36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90"/>
      <c r="O5" s="691" t="s">
        <v>35</v>
      </c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90"/>
    </row>
    <row r="6" spans="1:26" s="168" customFormat="1" ht="26.25" customHeight="1" thickBot="1">
      <c r="A6" s="670"/>
      <c r="B6" s="686"/>
      <c r="C6" s="680" t="s">
        <v>157</v>
      </c>
      <c r="D6" s="676"/>
      <c r="E6" s="676"/>
      <c r="F6" s="676"/>
      <c r="G6" s="677"/>
      <c r="H6" s="682" t="s">
        <v>34</v>
      </c>
      <c r="I6" s="680" t="s">
        <v>158</v>
      </c>
      <c r="J6" s="676"/>
      <c r="K6" s="676"/>
      <c r="L6" s="676"/>
      <c r="M6" s="677"/>
      <c r="N6" s="682" t="s">
        <v>33</v>
      </c>
      <c r="O6" s="675" t="s">
        <v>159</v>
      </c>
      <c r="P6" s="676"/>
      <c r="Q6" s="676"/>
      <c r="R6" s="676"/>
      <c r="S6" s="677"/>
      <c r="T6" s="682" t="s">
        <v>34</v>
      </c>
      <c r="U6" s="675" t="s">
        <v>160</v>
      </c>
      <c r="V6" s="676"/>
      <c r="W6" s="676"/>
      <c r="X6" s="676"/>
      <c r="Y6" s="677"/>
      <c r="Z6" s="682" t="s">
        <v>33</v>
      </c>
    </row>
    <row r="7" spans="1:26" s="163" customFormat="1" ht="26.25" customHeight="1">
      <c r="A7" s="671"/>
      <c r="B7" s="686"/>
      <c r="C7" s="608" t="s">
        <v>22</v>
      </c>
      <c r="D7" s="603"/>
      <c r="E7" s="599" t="s">
        <v>21</v>
      </c>
      <c r="F7" s="603"/>
      <c r="G7" s="586" t="s">
        <v>17</v>
      </c>
      <c r="H7" s="579"/>
      <c r="I7" s="681" t="s">
        <v>22</v>
      </c>
      <c r="J7" s="603"/>
      <c r="K7" s="599" t="s">
        <v>21</v>
      </c>
      <c r="L7" s="603"/>
      <c r="M7" s="586" t="s">
        <v>17</v>
      </c>
      <c r="N7" s="579"/>
      <c r="O7" s="681" t="s">
        <v>22</v>
      </c>
      <c r="P7" s="603"/>
      <c r="Q7" s="599" t="s">
        <v>21</v>
      </c>
      <c r="R7" s="603"/>
      <c r="S7" s="586" t="s">
        <v>17</v>
      </c>
      <c r="T7" s="579"/>
      <c r="U7" s="681" t="s">
        <v>22</v>
      </c>
      <c r="V7" s="603"/>
      <c r="W7" s="599" t="s">
        <v>21</v>
      </c>
      <c r="X7" s="603"/>
      <c r="Y7" s="586" t="s">
        <v>17</v>
      </c>
      <c r="Z7" s="579"/>
    </row>
    <row r="8" spans="1:26" s="163" customFormat="1" ht="19.5" customHeight="1" thickBot="1">
      <c r="A8" s="672"/>
      <c r="B8" s="687"/>
      <c r="C8" s="166" t="s">
        <v>31</v>
      </c>
      <c r="D8" s="164" t="s">
        <v>30</v>
      </c>
      <c r="E8" s="165" t="s">
        <v>31</v>
      </c>
      <c r="F8" s="360" t="s">
        <v>30</v>
      </c>
      <c r="G8" s="684"/>
      <c r="H8" s="683"/>
      <c r="I8" s="166" t="s">
        <v>31</v>
      </c>
      <c r="J8" s="164" t="s">
        <v>30</v>
      </c>
      <c r="K8" s="165" t="s">
        <v>31</v>
      </c>
      <c r="L8" s="360" t="s">
        <v>30</v>
      </c>
      <c r="M8" s="684"/>
      <c r="N8" s="683"/>
      <c r="O8" s="166" t="s">
        <v>31</v>
      </c>
      <c r="P8" s="164" t="s">
        <v>30</v>
      </c>
      <c r="Q8" s="165" t="s">
        <v>31</v>
      </c>
      <c r="R8" s="360" t="s">
        <v>30</v>
      </c>
      <c r="S8" s="684"/>
      <c r="T8" s="683"/>
      <c r="U8" s="166" t="s">
        <v>31</v>
      </c>
      <c r="V8" s="164" t="s">
        <v>30</v>
      </c>
      <c r="W8" s="165" t="s">
        <v>31</v>
      </c>
      <c r="X8" s="360" t="s">
        <v>30</v>
      </c>
      <c r="Y8" s="684"/>
      <c r="Z8" s="683"/>
    </row>
    <row r="9" spans="1:26" s="152" customFormat="1" ht="18" customHeight="1" thickBot="1" thickTop="1">
      <c r="A9" s="162" t="s">
        <v>24</v>
      </c>
      <c r="B9" s="354"/>
      <c r="C9" s="161">
        <f>SUM(C10:C62)</f>
        <v>14005.046999999999</v>
      </c>
      <c r="D9" s="155">
        <f>SUM(D10:D62)</f>
        <v>14005.047000000004</v>
      </c>
      <c r="E9" s="156">
        <f>SUM(E10:E62)</f>
        <v>1545.94</v>
      </c>
      <c r="F9" s="155">
        <f>SUM(F10:F62)</f>
        <v>1545.9399999999996</v>
      </c>
      <c r="G9" s="154">
        <f aca="true" t="shared" si="0" ref="G9:G21">SUM(C9:F9)</f>
        <v>31101.974000000002</v>
      </c>
      <c r="H9" s="158">
        <f aca="true" t="shared" si="1" ref="H9:H62">G9/$G$9</f>
        <v>1</v>
      </c>
      <c r="I9" s="157">
        <f>SUM(I10:I62)</f>
        <v>12532.27700000001</v>
      </c>
      <c r="J9" s="155">
        <f>SUM(J10:J62)</f>
        <v>12532.277</v>
      </c>
      <c r="K9" s="156">
        <f>SUM(K10:K62)</f>
        <v>1221.512</v>
      </c>
      <c r="L9" s="155">
        <f>SUM(L10:L62)</f>
        <v>1221.5119999999997</v>
      </c>
      <c r="M9" s="154">
        <f aca="true" t="shared" si="2" ref="M9:M21">SUM(I9:L9)</f>
        <v>27507.57800000001</v>
      </c>
      <c r="N9" s="160">
        <f aca="true" t="shared" si="3" ref="N9:N21">IF(ISERROR(G9/M9-1),"         /0",(G9/M9-1))</f>
        <v>0.13066930138305866</v>
      </c>
      <c r="O9" s="159">
        <f>SUM(O10:O62)</f>
        <v>102804.101</v>
      </c>
      <c r="P9" s="155">
        <f>SUM(P10:P62)</f>
        <v>102804.10099999998</v>
      </c>
      <c r="Q9" s="156">
        <f>SUM(Q10:Q62)</f>
        <v>9350.736600000002</v>
      </c>
      <c r="R9" s="155">
        <f>SUM(R10:R62)</f>
        <v>9350.736599999998</v>
      </c>
      <c r="S9" s="154">
        <f aca="true" t="shared" si="4" ref="S9:S21">SUM(O9:R9)</f>
        <v>224309.6752</v>
      </c>
      <c r="T9" s="158">
        <f aca="true" t="shared" si="5" ref="T9:T62">S9/$S$9</f>
        <v>1</v>
      </c>
      <c r="U9" s="157">
        <f>SUM(U10:U62)</f>
        <v>94859.09200000002</v>
      </c>
      <c r="V9" s="155">
        <f>SUM(V10:V62)</f>
        <v>94859.09199999993</v>
      </c>
      <c r="W9" s="156">
        <f>SUM(W10:W62)</f>
        <v>9004.074999999997</v>
      </c>
      <c r="X9" s="155">
        <f>SUM(X10:X62)</f>
        <v>9004.075</v>
      </c>
      <c r="Y9" s="154">
        <f aca="true" t="shared" si="6" ref="Y9:Y21">SUM(U9:X9)</f>
        <v>207726.33399999997</v>
      </c>
      <c r="Z9" s="153">
        <f>IF(ISERROR(S9/Y9-1),"         /0",(S9/Y9-1))</f>
        <v>0.07983263787825767</v>
      </c>
    </row>
    <row r="10" spans="1:26" ht="18.75" customHeight="1" thickTop="1">
      <c r="A10" s="151" t="s">
        <v>392</v>
      </c>
      <c r="B10" s="355" t="s">
        <v>393</v>
      </c>
      <c r="C10" s="149">
        <v>6630.1979999999985</v>
      </c>
      <c r="D10" s="145">
        <v>5300.409999999999</v>
      </c>
      <c r="E10" s="146">
        <v>463.67199999999997</v>
      </c>
      <c r="F10" s="145">
        <v>79.874</v>
      </c>
      <c r="G10" s="144">
        <f t="shared" si="0"/>
        <v>12474.153999999997</v>
      </c>
      <c r="H10" s="148">
        <f t="shared" si="1"/>
        <v>0.4010727421995786</v>
      </c>
      <c r="I10" s="147">
        <v>5652.181000000003</v>
      </c>
      <c r="J10" s="145">
        <v>4796.636000000001</v>
      </c>
      <c r="K10" s="146">
        <v>232.41500000000002</v>
      </c>
      <c r="L10" s="145">
        <v>112.30400000000002</v>
      </c>
      <c r="M10" s="144">
        <f t="shared" si="2"/>
        <v>10793.536000000006</v>
      </c>
      <c r="N10" s="150">
        <f t="shared" si="3"/>
        <v>0.1557059706846755</v>
      </c>
      <c r="O10" s="149">
        <v>49330.07399999998</v>
      </c>
      <c r="P10" s="145">
        <v>38807.91600000003</v>
      </c>
      <c r="Q10" s="146">
        <v>2442.1420000000007</v>
      </c>
      <c r="R10" s="145">
        <v>664.1809999999996</v>
      </c>
      <c r="S10" s="144">
        <f t="shared" si="4"/>
        <v>91244.31300000001</v>
      </c>
      <c r="T10" s="148">
        <f t="shared" si="5"/>
        <v>0.4067783207239917</v>
      </c>
      <c r="U10" s="147">
        <v>44690.49400000002</v>
      </c>
      <c r="V10" s="145">
        <v>35283.182</v>
      </c>
      <c r="W10" s="146">
        <v>2172.5480000000002</v>
      </c>
      <c r="X10" s="145">
        <v>837.0540000000012</v>
      </c>
      <c r="Y10" s="144">
        <f t="shared" si="6"/>
        <v>82983.27800000002</v>
      </c>
      <c r="Z10" s="143">
        <f aca="true" t="shared" si="7" ref="Z10:Z21">IF(ISERROR(S10/Y10-1),"         /0",IF(S10/Y10&gt;5,"  *  ",(S10/Y10-1)))</f>
        <v>0.09955059861578364</v>
      </c>
    </row>
    <row r="11" spans="1:26" ht="18.75" customHeight="1">
      <c r="A11" s="151" t="s">
        <v>394</v>
      </c>
      <c r="B11" s="355" t="s">
        <v>395</v>
      </c>
      <c r="C11" s="149">
        <v>1333.867</v>
      </c>
      <c r="D11" s="145">
        <v>1383.862</v>
      </c>
      <c r="E11" s="146">
        <v>15.475</v>
      </c>
      <c r="F11" s="145">
        <v>184.283</v>
      </c>
      <c r="G11" s="144">
        <f t="shared" si="0"/>
        <v>2917.487</v>
      </c>
      <c r="H11" s="148">
        <f>G11/$G$9</f>
        <v>0.09380391739765456</v>
      </c>
      <c r="I11" s="147">
        <v>1325.988</v>
      </c>
      <c r="J11" s="145">
        <v>1506.6120000000003</v>
      </c>
      <c r="K11" s="146">
        <v>100.47</v>
      </c>
      <c r="L11" s="145">
        <v>24.511000000000003</v>
      </c>
      <c r="M11" s="144">
        <f t="shared" si="2"/>
        <v>2957.581</v>
      </c>
      <c r="N11" s="150">
        <f t="shared" si="3"/>
        <v>-0.013556348921635597</v>
      </c>
      <c r="O11" s="149">
        <v>10464.279000000004</v>
      </c>
      <c r="P11" s="145">
        <v>11045.771999999999</v>
      </c>
      <c r="Q11" s="146">
        <v>232.00900000000004</v>
      </c>
      <c r="R11" s="145">
        <v>717.421</v>
      </c>
      <c r="S11" s="144">
        <f t="shared" si="4"/>
        <v>22459.481000000003</v>
      </c>
      <c r="T11" s="148">
        <f>S11/$S$9</f>
        <v>0.1001271165854731</v>
      </c>
      <c r="U11" s="147">
        <v>9400.260999999999</v>
      </c>
      <c r="V11" s="145">
        <v>11262.714000000002</v>
      </c>
      <c r="W11" s="146">
        <v>467.6240000000001</v>
      </c>
      <c r="X11" s="145">
        <v>371.89399999999995</v>
      </c>
      <c r="Y11" s="144">
        <f t="shared" si="6"/>
        <v>21502.493</v>
      </c>
      <c r="Z11" s="143">
        <f t="shared" si="7"/>
        <v>0.04450590915202279</v>
      </c>
    </row>
    <row r="12" spans="1:26" ht="18.75" customHeight="1">
      <c r="A12" s="142" t="s">
        <v>396</v>
      </c>
      <c r="B12" s="356" t="s">
        <v>397</v>
      </c>
      <c r="C12" s="140">
        <v>1407.3719999999998</v>
      </c>
      <c r="D12" s="136">
        <v>1042.807</v>
      </c>
      <c r="E12" s="137">
        <v>43.893</v>
      </c>
      <c r="F12" s="136">
        <v>11.887</v>
      </c>
      <c r="G12" s="135">
        <f t="shared" si="0"/>
        <v>2505.9590000000003</v>
      </c>
      <c r="H12" s="139">
        <f t="shared" si="1"/>
        <v>0.08057234566526228</v>
      </c>
      <c r="I12" s="138">
        <v>1206.063</v>
      </c>
      <c r="J12" s="136">
        <v>812.8299999999999</v>
      </c>
      <c r="K12" s="137">
        <v>40.437</v>
      </c>
      <c r="L12" s="136">
        <v>10.353</v>
      </c>
      <c r="M12" s="135">
        <f t="shared" si="2"/>
        <v>2069.683</v>
      </c>
      <c r="N12" s="141">
        <f t="shared" si="3"/>
        <v>0.21079363361442316</v>
      </c>
      <c r="O12" s="140">
        <v>10105.337000000001</v>
      </c>
      <c r="P12" s="136">
        <v>7633.862000000001</v>
      </c>
      <c r="Q12" s="137">
        <v>398.37</v>
      </c>
      <c r="R12" s="136">
        <v>126.14599999999989</v>
      </c>
      <c r="S12" s="135">
        <f t="shared" si="4"/>
        <v>18263.715</v>
      </c>
      <c r="T12" s="139">
        <f t="shared" si="5"/>
        <v>0.08142187796275674</v>
      </c>
      <c r="U12" s="138">
        <v>8561.423999999997</v>
      </c>
      <c r="V12" s="136">
        <v>6680.186000000002</v>
      </c>
      <c r="W12" s="137">
        <v>319.98800000000006</v>
      </c>
      <c r="X12" s="136">
        <v>121.70400000000001</v>
      </c>
      <c r="Y12" s="135">
        <f t="shared" si="6"/>
        <v>15683.302</v>
      </c>
      <c r="Z12" s="134">
        <f t="shared" si="7"/>
        <v>0.16453250724879243</v>
      </c>
    </row>
    <row r="13" spans="1:26" ht="18.75" customHeight="1">
      <c r="A13" s="142" t="s">
        <v>400</v>
      </c>
      <c r="B13" s="356" t="s">
        <v>401</v>
      </c>
      <c r="C13" s="140">
        <v>984.056</v>
      </c>
      <c r="D13" s="136">
        <v>1271.0600000000002</v>
      </c>
      <c r="E13" s="137">
        <v>4.396999999999999</v>
      </c>
      <c r="F13" s="136">
        <v>5.451</v>
      </c>
      <c r="G13" s="135">
        <f t="shared" si="0"/>
        <v>2264.964</v>
      </c>
      <c r="H13" s="139">
        <f t="shared" si="1"/>
        <v>0.0728238021162258</v>
      </c>
      <c r="I13" s="138">
        <v>909.748</v>
      </c>
      <c r="J13" s="136">
        <v>1101.659</v>
      </c>
      <c r="K13" s="137">
        <v>6.3679999999999986</v>
      </c>
      <c r="L13" s="136">
        <v>4.78</v>
      </c>
      <c r="M13" s="135">
        <f t="shared" si="2"/>
        <v>2022.555</v>
      </c>
      <c r="N13" s="141">
        <f t="shared" si="3"/>
        <v>0.11985285937836054</v>
      </c>
      <c r="O13" s="140">
        <v>7141.456000000001</v>
      </c>
      <c r="P13" s="136">
        <v>9617.905</v>
      </c>
      <c r="Q13" s="137">
        <v>74.03100000000003</v>
      </c>
      <c r="R13" s="136">
        <v>74.70800000000007</v>
      </c>
      <c r="S13" s="135">
        <f t="shared" si="4"/>
        <v>16908.1</v>
      </c>
      <c r="T13" s="139">
        <f t="shared" si="5"/>
        <v>0.07537838029021407</v>
      </c>
      <c r="U13" s="138">
        <v>6619.990000000001</v>
      </c>
      <c r="V13" s="136">
        <v>8587.284</v>
      </c>
      <c r="W13" s="137">
        <v>128.51000000000005</v>
      </c>
      <c r="X13" s="136">
        <v>111.242</v>
      </c>
      <c r="Y13" s="135">
        <f t="shared" si="6"/>
        <v>15447.026000000002</v>
      </c>
      <c r="Z13" s="134">
        <f t="shared" si="7"/>
        <v>0.09458610349979324</v>
      </c>
    </row>
    <row r="14" spans="1:26" ht="18.75" customHeight="1">
      <c r="A14" s="142" t="s">
        <v>427</v>
      </c>
      <c r="B14" s="356" t="s">
        <v>428</v>
      </c>
      <c r="C14" s="140">
        <v>974.28</v>
      </c>
      <c r="D14" s="136">
        <v>584.876</v>
      </c>
      <c r="E14" s="137">
        <v>12.895</v>
      </c>
      <c r="F14" s="136">
        <v>8.17</v>
      </c>
      <c r="G14" s="135">
        <f aca="true" t="shared" si="8" ref="G14:G20">SUM(C14:F14)</f>
        <v>1580.221</v>
      </c>
      <c r="H14" s="139">
        <f aca="true" t="shared" si="9" ref="H14:H20">G14/$G$9</f>
        <v>0.05080773972738836</v>
      </c>
      <c r="I14" s="138">
        <v>837.101</v>
      </c>
      <c r="J14" s="136">
        <v>552.327</v>
      </c>
      <c r="K14" s="137">
        <v>4.71</v>
      </c>
      <c r="L14" s="136">
        <v>1.8190000000000002</v>
      </c>
      <c r="M14" s="135">
        <f aca="true" t="shared" si="10" ref="M14:M20">SUM(I14:L14)</f>
        <v>1395.9569999999999</v>
      </c>
      <c r="N14" s="141">
        <f aca="true" t="shared" si="11" ref="N14:N20">IF(ISERROR(G14/M14-1),"         /0",(G14/M14-1))</f>
        <v>0.1319983351922731</v>
      </c>
      <c r="O14" s="140">
        <v>6365.100000000001</v>
      </c>
      <c r="P14" s="136">
        <v>4124.129</v>
      </c>
      <c r="Q14" s="137">
        <v>80.838</v>
      </c>
      <c r="R14" s="136">
        <v>82.695</v>
      </c>
      <c r="S14" s="135">
        <f aca="true" t="shared" si="12" ref="S14:S20">SUM(O14:R14)</f>
        <v>10652.762</v>
      </c>
      <c r="T14" s="139">
        <f aca="true" t="shared" si="13" ref="T14:T20">S14/$S$9</f>
        <v>0.047491317485533056</v>
      </c>
      <c r="U14" s="138">
        <v>5644.249000000004</v>
      </c>
      <c r="V14" s="136">
        <v>4121.2109999999975</v>
      </c>
      <c r="W14" s="137">
        <v>44.495000000000005</v>
      </c>
      <c r="X14" s="136">
        <v>23.389999999999993</v>
      </c>
      <c r="Y14" s="135">
        <f aca="true" t="shared" si="14" ref="Y14:Y20">SUM(U14:X14)</f>
        <v>9833.345000000003</v>
      </c>
      <c r="Z14" s="134">
        <f t="shared" si="7"/>
        <v>0.08333044350625318</v>
      </c>
    </row>
    <row r="15" spans="1:26" ht="18.75" customHeight="1">
      <c r="A15" s="142" t="s">
        <v>402</v>
      </c>
      <c r="B15" s="356" t="s">
        <v>403</v>
      </c>
      <c r="C15" s="140">
        <v>168.895</v>
      </c>
      <c r="D15" s="136">
        <v>1044.436</v>
      </c>
      <c r="E15" s="137">
        <v>46.333</v>
      </c>
      <c r="F15" s="136">
        <v>276.62</v>
      </c>
      <c r="G15" s="135">
        <f t="shared" si="8"/>
        <v>1536.284</v>
      </c>
      <c r="H15" s="139">
        <f t="shared" si="9"/>
        <v>0.049395064120367406</v>
      </c>
      <c r="I15" s="138">
        <v>199.55499999999998</v>
      </c>
      <c r="J15" s="136">
        <v>854.1940000000001</v>
      </c>
      <c r="K15" s="137">
        <v>21.766</v>
      </c>
      <c r="L15" s="136">
        <v>201.93900000000002</v>
      </c>
      <c r="M15" s="135">
        <f t="shared" si="10"/>
        <v>1277.4540000000002</v>
      </c>
      <c r="N15" s="141">
        <f t="shared" si="11"/>
        <v>0.20261394930854637</v>
      </c>
      <c r="O15" s="140">
        <v>1068.1520000000003</v>
      </c>
      <c r="P15" s="136">
        <v>7741.238</v>
      </c>
      <c r="Q15" s="137">
        <v>304.78599999999994</v>
      </c>
      <c r="R15" s="136">
        <v>1761.2350000000004</v>
      </c>
      <c r="S15" s="135">
        <f t="shared" si="12"/>
        <v>10875.411000000002</v>
      </c>
      <c r="T15" s="139">
        <f t="shared" si="13"/>
        <v>0.048483913992132616</v>
      </c>
      <c r="U15" s="138">
        <v>1654.2420000000006</v>
      </c>
      <c r="V15" s="136">
        <v>6632.415999999998</v>
      </c>
      <c r="W15" s="137">
        <v>207.78100000000003</v>
      </c>
      <c r="X15" s="136">
        <v>1728.5489999999998</v>
      </c>
      <c r="Y15" s="135">
        <f t="shared" si="14"/>
        <v>10222.988</v>
      </c>
      <c r="Z15" s="134">
        <f t="shared" si="7"/>
        <v>0.06381920823931342</v>
      </c>
    </row>
    <row r="16" spans="1:26" ht="18.75" customHeight="1">
      <c r="A16" s="142" t="s">
        <v>398</v>
      </c>
      <c r="B16" s="356" t="s">
        <v>399</v>
      </c>
      <c r="C16" s="140">
        <v>303.062</v>
      </c>
      <c r="D16" s="136">
        <v>605.616</v>
      </c>
      <c r="E16" s="137">
        <v>0.5469999999999999</v>
      </c>
      <c r="F16" s="136">
        <v>4.404999999999999</v>
      </c>
      <c r="G16" s="135">
        <f>SUM(C16:F16)</f>
        <v>913.63</v>
      </c>
      <c r="H16" s="139">
        <f>G16/$G$9</f>
        <v>0.02937530588894454</v>
      </c>
      <c r="I16" s="138">
        <v>286.45099999999996</v>
      </c>
      <c r="J16" s="136">
        <v>486.06600000000003</v>
      </c>
      <c r="K16" s="137">
        <v>1.023</v>
      </c>
      <c r="L16" s="136">
        <v>3.343</v>
      </c>
      <c r="M16" s="135">
        <f>SUM(I16:L16)</f>
        <v>776.883</v>
      </c>
      <c r="N16" s="141">
        <f>IF(ISERROR(G16/M16-1),"         /0",(G16/M16-1))</f>
        <v>0.17602006994618224</v>
      </c>
      <c r="O16" s="140">
        <v>2387.8309999999997</v>
      </c>
      <c r="P16" s="136">
        <v>4321.424000000001</v>
      </c>
      <c r="Q16" s="137">
        <v>10.251000000000003</v>
      </c>
      <c r="R16" s="136">
        <v>22.777</v>
      </c>
      <c r="S16" s="135">
        <f>SUM(O16:R16)</f>
        <v>6742.283000000001</v>
      </c>
      <c r="T16" s="139">
        <f>S16/$S$9</f>
        <v>0.030057923243785256</v>
      </c>
      <c r="U16" s="138">
        <v>2618.741999999999</v>
      </c>
      <c r="V16" s="136">
        <v>3804.059999999999</v>
      </c>
      <c r="W16" s="137">
        <v>16.069999999999993</v>
      </c>
      <c r="X16" s="136">
        <v>22.250000000000007</v>
      </c>
      <c r="Y16" s="135">
        <f>SUM(U16:X16)</f>
        <v>6461.121999999998</v>
      </c>
      <c r="Z16" s="134">
        <f>IF(ISERROR(S16/Y16-1),"         /0",IF(S16/Y16&gt;5,"  *  ",(S16/Y16-1)))</f>
        <v>0.04351581660275161</v>
      </c>
    </row>
    <row r="17" spans="1:26" ht="18.75" customHeight="1">
      <c r="A17" s="142" t="s">
        <v>469</v>
      </c>
      <c r="B17" s="356" t="s">
        <v>469</v>
      </c>
      <c r="C17" s="140">
        <v>184.329</v>
      </c>
      <c r="D17" s="136">
        <v>202.191</v>
      </c>
      <c r="E17" s="137">
        <v>97.51600000000002</v>
      </c>
      <c r="F17" s="136">
        <v>289.7849999999999</v>
      </c>
      <c r="G17" s="135">
        <f t="shared" si="8"/>
        <v>773.8209999999999</v>
      </c>
      <c r="H17" s="139">
        <f t="shared" si="9"/>
        <v>0.02488012497213199</v>
      </c>
      <c r="I17" s="138">
        <v>95.73599999999999</v>
      </c>
      <c r="J17" s="136">
        <v>209.59500000000003</v>
      </c>
      <c r="K17" s="137">
        <v>42.66400000000001</v>
      </c>
      <c r="L17" s="136">
        <v>157.42399999999998</v>
      </c>
      <c r="M17" s="135">
        <f t="shared" si="10"/>
        <v>505.419</v>
      </c>
      <c r="N17" s="141">
        <f t="shared" si="11"/>
        <v>0.5310484963960593</v>
      </c>
      <c r="O17" s="140">
        <v>1278.5889999999997</v>
      </c>
      <c r="P17" s="136">
        <v>1509.232</v>
      </c>
      <c r="Q17" s="137">
        <v>515.1750000000001</v>
      </c>
      <c r="R17" s="136">
        <v>1239.6006</v>
      </c>
      <c r="S17" s="135">
        <f t="shared" si="12"/>
        <v>4542.5966</v>
      </c>
      <c r="T17" s="139">
        <f t="shared" si="13"/>
        <v>0.02025145190883857</v>
      </c>
      <c r="U17" s="138">
        <v>564.402</v>
      </c>
      <c r="V17" s="136">
        <v>1513.3860000000006</v>
      </c>
      <c r="W17" s="137">
        <v>321.0620000000001</v>
      </c>
      <c r="X17" s="136">
        <v>593.4309999999991</v>
      </c>
      <c r="Y17" s="135">
        <f t="shared" si="14"/>
        <v>2992.2809999999995</v>
      </c>
      <c r="Z17" s="134">
        <f>IF(ISERROR(S17/Y17-1),"         /0",IF(S17/Y17&gt;5,"  *  ",(S17/Y17-1)))</f>
        <v>0.5181049507048303</v>
      </c>
    </row>
    <row r="18" spans="1:26" ht="18.75" customHeight="1">
      <c r="A18" s="142" t="s">
        <v>475</v>
      </c>
      <c r="B18" s="356" t="s">
        <v>475</v>
      </c>
      <c r="C18" s="140">
        <v>153.10400000000004</v>
      </c>
      <c r="D18" s="136">
        <v>66.683</v>
      </c>
      <c r="E18" s="137">
        <v>270.19699999999995</v>
      </c>
      <c r="F18" s="136">
        <v>59.165</v>
      </c>
      <c r="G18" s="135">
        <f t="shared" si="8"/>
        <v>549.149</v>
      </c>
      <c r="H18" s="139">
        <f t="shared" si="9"/>
        <v>0.017656403416709175</v>
      </c>
      <c r="I18" s="138">
        <v>270.072</v>
      </c>
      <c r="J18" s="136">
        <v>83.18500000000003</v>
      </c>
      <c r="K18" s="137">
        <v>175.318</v>
      </c>
      <c r="L18" s="136">
        <v>63.775</v>
      </c>
      <c r="M18" s="135">
        <f t="shared" si="10"/>
        <v>592.35</v>
      </c>
      <c r="N18" s="141">
        <f t="shared" si="11"/>
        <v>-0.07293154385076395</v>
      </c>
      <c r="O18" s="140">
        <v>1233.3639999999994</v>
      </c>
      <c r="P18" s="136">
        <v>474.6780000000001</v>
      </c>
      <c r="Q18" s="137">
        <v>1217.053</v>
      </c>
      <c r="R18" s="136">
        <v>280.409</v>
      </c>
      <c r="S18" s="135">
        <f t="shared" si="12"/>
        <v>3205.5039999999995</v>
      </c>
      <c r="T18" s="139">
        <f t="shared" si="13"/>
        <v>0.014290529363666073</v>
      </c>
      <c r="U18" s="138">
        <v>1831.299</v>
      </c>
      <c r="V18" s="136">
        <v>617.0969999999999</v>
      </c>
      <c r="W18" s="137">
        <v>677.111</v>
      </c>
      <c r="X18" s="136">
        <v>171.35700000000003</v>
      </c>
      <c r="Y18" s="135">
        <f t="shared" si="14"/>
        <v>3296.8639999999996</v>
      </c>
      <c r="Z18" s="134">
        <f>IF(ISERROR(S18/Y18-1),"         /0",IF(S18/Y18&gt;5,"  *  ",(S18/Y18-1)))</f>
        <v>-0.02771118250555682</v>
      </c>
    </row>
    <row r="19" spans="1:26" ht="18.75" customHeight="1">
      <c r="A19" s="142" t="s">
        <v>410</v>
      </c>
      <c r="B19" s="356" t="s">
        <v>411</v>
      </c>
      <c r="C19" s="140">
        <v>288.50899999999996</v>
      </c>
      <c r="D19" s="136">
        <v>215.50399999999996</v>
      </c>
      <c r="E19" s="137">
        <v>2.17</v>
      </c>
      <c r="F19" s="136">
        <v>1.405</v>
      </c>
      <c r="G19" s="135">
        <f t="shared" si="8"/>
        <v>507.5879999999999</v>
      </c>
      <c r="H19" s="139">
        <f t="shared" si="9"/>
        <v>0.016320121674592097</v>
      </c>
      <c r="I19" s="138">
        <v>225.58</v>
      </c>
      <c r="J19" s="136">
        <v>165.417</v>
      </c>
      <c r="K19" s="137">
        <v>2.966</v>
      </c>
      <c r="L19" s="136">
        <v>3.0129999999999995</v>
      </c>
      <c r="M19" s="135">
        <f t="shared" si="10"/>
        <v>396.976</v>
      </c>
      <c r="N19" s="141">
        <f t="shared" si="11"/>
        <v>0.27863649187860196</v>
      </c>
      <c r="O19" s="140">
        <v>1735.0250000000005</v>
      </c>
      <c r="P19" s="136">
        <v>1646.2600000000002</v>
      </c>
      <c r="Q19" s="137">
        <v>27.831</v>
      </c>
      <c r="R19" s="136">
        <v>31.27</v>
      </c>
      <c r="S19" s="135">
        <f t="shared" si="12"/>
        <v>3440.386000000001</v>
      </c>
      <c r="T19" s="139">
        <f t="shared" si="13"/>
        <v>0.015337662082264033</v>
      </c>
      <c r="U19" s="138">
        <v>1405.5289999999998</v>
      </c>
      <c r="V19" s="136">
        <v>1176.1689999999999</v>
      </c>
      <c r="W19" s="137">
        <v>29.631000000000004</v>
      </c>
      <c r="X19" s="136">
        <v>32.08600000000001</v>
      </c>
      <c r="Y19" s="135">
        <f t="shared" si="14"/>
        <v>2643.414999999999</v>
      </c>
      <c r="Z19" s="134">
        <f>IF(ISERROR(S19/Y19-1),"         /0",IF(S19/Y19&gt;5,"  *  ",(S19/Y19-1)))</f>
        <v>0.3014929551356871</v>
      </c>
    </row>
    <row r="20" spans="1:26" ht="18.75" customHeight="1">
      <c r="A20" s="142" t="s">
        <v>404</v>
      </c>
      <c r="B20" s="356" t="s">
        <v>405</v>
      </c>
      <c r="C20" s="140">
        <v>170.16299999999995</v>
      </c>
      <c r="D20" s="136">
        <v>300.257</v>
      </c>
      <c r="E20" s="137">
        <v>3.9240000000000004</v>
      </c>
      <c r="F20" s="136">
        <v>11.669</v>
      </c>
      <c r="G20" s="135">
        <f t="shared" si="8"/>
        <v>486.0129999999999</v>
      </c>
      <c r="H20" s="139">
        <f t="shared" si="9"/>
        <v>0.015626435801148825</v>
      </c>
      <c r="I20" s="138">
        <v>101.256</v>
      </c>
      <c r="J20" s="136">
        <v>201.007</v>
      </c>
      <c r="K20" s="137">
        <v>18.406</v>
      </c>
      <c r="L20" s="136">
        <v>14.038</v>
      </c>
      <c r="M20" s="135">
        <f t="shared" si="10"/>
        <v>334.70700000000005</v>
      </c>
      <c r="N20" s="141">
        <f t="shared" si="11"/>
        <v>0.45205508101115255</v>
      </c>
      <c r="O20" s="140">
        <v>1045.257</v>
      </c>
      <c r="P20" s="136">
        <v>1947.4129999999998</v>
      </c>
      <c r="Q20" s="137">
        <v>50.79799999999999</v>
      </c>
      <c r="R20" s="136">
        <v>62.674</v>
      </c>
      <c r="S20" s="135">
        <f t="shared" si="12"/>
        <v>3106.142</v>
      </c>
      <c r="T20" s="139">
        <f t="shared" si="13"/>
        <v>0.013847561400240483</v>
      </c>
      <c r="U20" s="138">
        <v>697.1480000000001</v>
      </c>
      <c r="V20" s="136">
        <v>1607.4129999999996</v>
      </c>
      <c r="W20" s="137">
        <v>187.2919999999999</v>
      </c>
      <c r="X20" s="136">
        <v>74.29300000000002</v>
      </c>
      <c r="Y20" s="135">
        <f t="shared" si="14"/>
        <v>2566.1459999999997</v>
      </c>
      <c r="Z20" s="134">
        <f t="shared" si="7"/>
        <v>0.21043073932660117</v>
      </c>
    </row>
    <row r="21" spans="1:26" ht="18.75" customHeight="1">
      <c r="A21" s="142" t="s">
        <v>408</v>
      </c>
      <c r="B21" s="356" t="s">
        <v>409</v>
      </c>
      <c r="C21" s="140">
        <v>229.31300000000002</v>
      </c>
      <c r="D21" s="136">
        <v>183.94600000000003</v>
      </c>
      <c r="E21" s="137">
        <v>13.13</v>
      </c>
      <c r="F21" s="136">
        <v>0.978</v>
      </c>
      <c r="G21" s="135">
        <f t="shared" si="0"/>
        <v>427.367</v>
      </c>
      <c r="H21" s="139">
        <f t="shared" si="1"/>
        <v>0.013740832012784783</v>
      </c>
      <c r="I21" s="138">
        <v>233.191</v>
      </c>
      <c r="J21" s="136">
        <v>142.413</v>
      </c>
      <c r="K21" s="137">
        <v>25.027</v>
      </c>
      <c r="L21" s="136">
        <v>0.976</v>
      </c>
      <c r="M21" s="135">
        <f t="shared" si="2"/>
        <v>401.607</v>
      </c>
      <c r="N21" s="141">
        <f t="shared" si="3"/>
        <v>0.06414230827649914</v>
      </c>
      <c r="O21" s="140">
        <v>1399.9949999999994</v>
      </c>
      <c r="P21" s="136">
        <v>1229.8349999999998</v>
      </c>
      <c r="Q21" s="137">
        <v>149.63799999999998</v>
      </c>
      <c r="R21" s="136">
        <v>31.018999999999995</v>
      </c>
      <c r="S21" s="135">
        <f t="shared" si="4"/>
        <v>2810.4869999999987</v>
      </c>
      <c r="T21" s="139">
        <f t="shared" si="5"/>
        <v>0.012529495205653076</v>
      </c>
      <c r="U21" s="138">
        <v>2035.3769999999995</v>
      </c>
      <c r="V21" s="136">
        <v>1137.9239999999993</v>
      </c>
      <c r="W21" s="137">
        <v>266.507</v>
      </c>
      <c r="X21" s="136">
        <v>16.311</v>
      </c>
      <c r="Y21" s="135">
        <f t="shared" si="6"/>
        <v>3456.118999999999</v>
      </c>
      <c r="Z21" s="134">
        <f t="shared" si="7"/>
        <v>-0.1868083824659974</v>
      </c>
    </row>
    <row r="22" spans="1:26" ht="18.75" customHeight="1">
      <c r="A22" s="142" t="s">
        <v>429</v>
      </c>
      <c r="B22" s="356" t="s">
        <v>430</v>
      </c>
      <c r="C22" s="140">
        <v>130.45900000000003</v>
      </c>
      <c r="D22" s="136">
        <v>101.471</v>
      </c>
      <c r="E22" s="137">
        <v>108.31200000000003</v>
      </c>
      <c r="F22" s="136">
        <v>80.20099999999998</v>
      </c>
      <c r="G22" s="135">
        <f aca="true" t="shared" si="15" ref="G22:G62">SUM(C22:F22)</f>
        <v>420.44300000000004</v>
      </c>
      <c r="H22" s="139">
        <f t="shared" si="1"/>
        <v>0.013518209487282062</v>
      </c>
      <c r="I22" s="138">
        <v>82.82000000000001</v>
      </c>
      <c r="J22" s="136">
        <v>73.629</v>
      </c>
      <c r="K22" s="137">
        <v>128.227</v>
      </c>
      <c r="L22" s="136">
        <v>62.76099999999999</v>
      </c>
      <c r="M22" s="135">
        <f aca="true" t="shared" si="16" ref="M22:M62">SUM(I22:L22)</f>
        <v>347.437</v>
      </c>
      <c r="N22" s="141">
        <f aca="true" t="shared" si="17" ref="N22:N62">IF(ISERROR(G22/M22-1),"         /0",(G22/M22-1))</f>
        <v>0.21012730365505128</v>
      </c>
      <c r="O22" s="140">
        <v>875.4849999999999</v>
      </c>
      <c r="P22" s="136">
        <v>625.2139999999999</v>
      </c>
      <c r="Q22" s="137">
        <v>729.7895999999992</v>
      </c>
      <c r="R22" s="136">
        <v>608.971999999999</v>
      </c>
      <c r="S22" s="135">
        <f aca="true" t="shared" si="18" ref="S22:S62">SUM(O22:R22)</f>
        <v>2839.4605999999976</v>
      </c>
      <c r="T22" s="139">
        <f t="shared" si="5"/>
        <v>0.012658663062430388</v>
      </c>
      <c r="U22" s="138">
        <v>987.2819999999994</v>
      </c>
      <c r="V22" s="136">
        <v>631.8780000000003</v>
      </c>
      <c r="W22" s="137">
        <v>690.949999999998</v>
      </c>
      <c r="X22" s="136">
        <v>435.4650000000002</v>
      </c>
      <c r="Y22" s="135">
        <f aca="true" t="shared" si="19" ref="Y22:Y62">SUM(U22:X22)</f>
        <v>2745.574999999998</v>
      </c>
      <c r="Z22" s="134">
        <f aca="true" t="shared" si="20" ref="Z22:Z62">IF(ISERROR(S22/Y22-1),"         /0",IF(S22/Y22&gt;5,"  *  ",(S22/Y22-1)))</f>
        <v>0.0341952414339437</v>
      </c>
    </row>
    <row r="23" spans="1:26" ht="18.75" customHeight="1">
      <c r="A23" s="142" t="s">
        <v>470</v>
      </c>
      <c r="B23" s="356" t="s">
        <v>471</v>
      </c>
      <c r="C23" s="140">
        <v>117.122</v>
      </c>
      <c r="D23" s="136">
        <v>183.45799999999997</v>
      </c>
      <c r="E23" s="137">
        <v>0.723</v>
      </c>
      <c r="F23" s="136">
        <v>2.186</v>
      </c>
      <c r="G23" s="135">
        <f t="shared" si="15"/>
        <v>303.489</v>
      </c>
      <c r="H23" s="139">
        <f t="shared" si="1"/>
        <v>0.00975786938796875</v>
      </c>
      <c r="I23" s="138">
        <v>54.669999999999995</v>
      </c>
      <c r="J23" s="136">
        <v>102.18299999999999</v>
      </c>
      <c r="K23" s="137">
        <v>10.43</v>
      </c>
      <c r="L23" s="136">
        <v>12.102999999999998</v>
      </c>
      <c r="M23" s="135">
        <f t="shared" si="16"/>
        <v>179.386</v>
      </c>
      <c r="N23" s="141">
        <f t="shared" si="17"/>
        <v>0.6918209893748675</v>
      </c>
      <c r="O23" s="140">
        <v>769.135</v>
      </c>
      <c r="P23" s="136">
        <v>1215.94</v>
      </c>
      <c r="Q23" s="137">
        <v>20.407999999999998</v>
      </c>
      <c r="R23" s="136">
        <v>26.305999999999994</v>
      </c>
      <c r="S23" s="135">
        <f t="shared" si="18"/>
        <v>2031.789</v>
      </c>
      <c r="T23" s="139">
        <f t="shared" si="5"/>
        <v>0.009057964165782894</v>
      </c>
      <c r="U23" s="138">
        <v>643.4650000000001</v>
      </c>
      <c r="V23" s="136">
        <v>1095.3110000000001</v>
      </c>
      <c r="W23" s="137">
        <v>26.441999999999997</v>
      </c>
      <c r="X23" s="136">
        <v>35.973</v>
      </c>
      <c r="Y23" s="135">
        <f t="shared" si="19"/>
        <v>1801.1910000000003</v>
      </c>
      <c r="Z23" s="134">
        <f t="shared" si="20"/>
        <v>0.12802528993316065</v>
      </c>
    </row>
    <row r="24" spans="1:26" ht="18.75" customHeight="1">
      <c r="A24" s="142" t="s">
        <v>416</v>
      </c>
      <c r="B24" s="356" t="s">
        <v>416</v>
      </c>
      <c r="C24" s="140">
        <v>111.32</v>
      </c>
      <c r="D24" s="136">
        <v>123.525</v>
      </c>
      <c r="E24" s="137">
        <v>8.895000000000001</v>
      </c>
      <c r="F24" s="136">
        <v>9.486</v>
      </c>
      <c r="G24" s="135">
        <f>SUM(C24:F24)</f>
        <v>253.226</v>
      </c>
      <c r="H24" s="139">
        <f>G24/$G$9</f>
        <v>0.008141798330871216</v>
      </c>
      <c r="I24" s="138">
        <v>112.81700000000001</v>
      </c>
      <c r="J24" s="136">
        <v>139.163</v>
      </c>
      <c r="K24" s="137">
        <v>18.233999999999998</v>
      </c>
      <c r="L24" s="136">
        <v>14.923000000000002</v>
      </c>
      <c r="M24" s="135">
        <f>SUM(I24:L24)</f>
        <v>285.137</v>
      </c>
      <c r="N24" s="141">
        <f>IF(ISERROR(G24/M24-1),"         /0",(G24/M24-1))</f>
        <v>-0.11191462349677528</v>
      </c>
      <c r="O24" s="140">
        <v>693.8340000000002</v>
      </c>
      <c r="P24" s="136">
        <v>808.001</v>
      </c>
      <c r="Q24" s="137">
        <v>59.17800000000002</v>
      </c>
      <c r="R24" s="136">
        <v>59.75500000000001</v>
      </c>
      <c r="S24" s="135">
        <f>SUM(O24:R24)</f>
        <v>1620.7680000000003</v>
      </c>
      <c r="T24" s="139">
        <f>S24/$S$9</f>
        <v>0.007225582215991726</v>
      </c>
      <c r="U24" s="138">
        <v>586.8799999999999</v>
      </c>
      <c r="V24" s="136">
        <v>712.7510000000002</v>
      </c>
      <c r="W24" s="137">
        <v>189.14100000000008</v>
      </c>
      <c r="X24" s="136">
        <v>183.65399999999983</v>
      </c>
      <c r="Y24" s="135">
        <f>SUM(U24:X24)</f>
        <v>1672.426</v>
      </c>
      <c r="Z24" s="134">
        <f>IF(ISERROR(S24/Y24-1),"         /0",IF(S24/Y24&gt;5,"  *  ",(S24/Y24-1)))</f>
        <v>-0.030888063208775574</v>
      </c>
    </row>
    <row r="25" spans="1:26" ht="18.75" customHeight="1">
      <c r="A25" s="142" t="s">
        <v>406</v>
      </c>
      <c r="B25" s="356" t="s">
        <v>407</v>
      </c>
      <c r="C25" s="140">
        <v>98.322</v>
      </c>
      <c r="D25" s="136">
        <v>132.557</v>
      </c>
      <c r="E25" s="137">
        <v>0.45</v>
      </c>
      <c r="F25" s="136">
        <v>2.352</v>
      </c>
      <c r="G25" s="135">
        <f>SUM(C25:F25)</f>
        <v>233.68099999999998</v>
      </c>
      <c r="H25" s="139">
        <f>G25/$G$9</f>
        <v>0.007513381626516696</v>
      </c>
      <c r="I25" s="138">
        <v>150.14700000000002</v>
      </c>
      <c r="J25" s="136">
        <v>106.11500000000001</v>
      </c>
      <c r="K25" s="137">
        <v>0.07</v>
      </c>
      <c r="L25" s="136">
        <v>0.305</v>
      </c>
      <c r="M25" s="135">
        <f>SUM(I25:L25)</f>
        <v>256.63700000000006</v>
      </c>
      <c r="N25" s="141">
        <f>IF(ISERROR(G25/M25-1),"         /0",(G25/M25-1))</f>
        <v>-0.0894492999840244</v>
      </c>
      <c r="O25" s="140">
        <v>1069.41</v>
      </c>
      <c r="P25" s="136">
        <v>977.578</v>
      </c>
      <c r="Q25" s="137">
        <v>1.268</v>
      </c>
      <c r="R25" s="136">
        <v>7.833</v>
      </c>
      <c r="S25" s="135">
        <f>SUM(O25:R25)</f>
        <v>2056.089</v>
      </c>
      <c r="T25" s="139">
        <f>S25/$S$9</f>
        <v>0.009166296541452082</v>
      </c>
      <c r="U25" s="138">
        <v>857.8029999999998</v>
      </c>
      <c r="V25" s="136">
        <v>924.2789999999998</v>
      </c>
      <c r="W25" s="137">
        <v>8.167999999999997</v>
      </c>
      <c r="X25" s="136">
        <v>13.194999999999997</v>
      </c>
      <c r="Y25" s="135">
        <f>SUM(U25:X25)</f>
        <v>1803.4449999999993</v>
      </c>
      <c r="Z25" s="134">
        <f>IF(ISERROR(S25/Y25-1),"         /0",IF(S25/Y25&gt;5,"  *  ",(S25/Y25-1)))</f>
        <v>0.14008966173074344</v>
      </c>
    </row>
    <row r="26" spans="1:26" ht="18.75" customHeight="1">
      <c r="A26" s="142" t="s">
        <v>414</v>
      </c>
      <c r="B26" s="356" t="s">
        <v>415</v>
      </c>
      <c r="C26" s="140">
        <v>45.156000000000006</v>
      </c>
      <c r="D26" s="136">
        <v>155.359</v>
      </c>
      <c r="E26" s="137">
        <v>1.8480000000000003</v>
      </c>
      <c r="F26" s="136">
        <v>6.476999999999999</v>
      </c>
      <c r="G26" s="135">
        <f>SUM(C26:F26)</f>
        <v>208.84000000000003</v>
      </c>
      <c r="H26" s="139">
        <f>G26/$G$9</f>
        <v>0.006714686341130631</v>
      </c>
      <c r="I26" s="138">
        <v>43.510000000000005</v>
      </c>
      <c r="J26" s="136">
        <v>96.024</v>
      </c>
      <c r="K26" s="137">
        <v>7.709</v>
      </c>
      <c r="L26" s="136">
        <v>14.652000000000001</v>
      </c>
      <c r="M26" s="135">
        <f>SUM(I26:L26)</f>
        <v>161.89499999999998</v>
      </c>
      <c r="N26" s="141">
        <f>IF(ISERROR(G26/M26-1),"         /0",(G26/M26-1))</f>
        <v>0.2899718953642796</v>
      </c>
      <c r="O26" s="140">
        <v>324.195</v>
      </c>
      <c r="P26" s="136">
        <v>1001.4680000000001</v>
      </c>
      <c r="Q26" s="137">
        <v>17.777</v>
      </c>
      <c r="R26" s="136">
        <v>26.742999999999995</v>
      </c>
      <c r="S26" s="135">
        <f>SUM(O26:R26)</f>
        <v>1370.183</v>
      </c>
      <c r="T26" s="139">
        <f>S26/$S$9</f>
        <v>0.006108443600474706</v>
      </c>
      <c r="U26" s="138">
        <v>348.867</v>
      </c>
      <c r="V26" s="136">
        <v>841.9290000000003</v>
      </c>
      <c r="W26" s="137">
        <v>51.60900000000001</v>
      </c>
      <c r="X26" s="136">
        <v>54.45800000000001</v>
      </c>
      <c r="Y26" s="135">
        <f>SUM(U26:X26)</f>
        <v>1296.8630000000003</v>
      </c>
      <c r="Z26" s="134">
        <f>IF(ISERROR(S26/Y26-1),"         /0",IF(S26/Y26&gt;5,"  *  ",(S26/Y26-1)))</f>
        <v>0.056536426746695456</v>
      </c>
    </row>
    <row r="27" spans="1:26" ht="18.75" customHeight="1">
      <c r="A27" s="142" t="s">
        <v>425</v>
      </c>
      <c r="B27" s="356" t="s">
        <v>426</v>
      </c>
      <c r="C27" s="140">
        <v>42.757999999999996</v>
      </c>
      <c r="D27" s="136">
        <v>164.608</v>
      </c>
      <c r="E27" s="137">
        <v>0.1</v>
      </c>
      <c r="F27" s="136">
        <v>0</v>
      </c>
      <c r="G27" s="135">
        <f>SUM(C27:F27)</f>
        <v>207.46599999999998</v>
      </c>
      <c r="H27" s="139">
        <f>G27/$G$9</f>
        <v>0.0066705090808705575</v>
      </c>
      <c r="I27" s="138">
        <v>66.745</v>
      </c>
      <c r="J27" s="136">
        <v>98.306</v>
      </c>
      <c r="K27" s="137">
        <v>0.5</v>
      </c>
      <c r="L27" s="136">
        <v>0.2</v>
      </c>
      <c r="M27" s="135">
        <f>SUM(I27:L27)</f>
        <v>165.75099999999998</v>
      </c>
      <c r="N27" s="141">
        <f>IF(ISERROR(G27/M27-1),"         /0",(G27/M27-1))</f>
        <v>0.2516726897575279</v>
      </c>
      <c r="O27" s="140">
        <v>443.3049999999999</v>
      </c>
      <c r="P27" s="136">
        <v>986.01</v>
      </c>
      <c r="Q27" s="137">
        <v>3.749</v>
      </c>
      <c r="R27" s="136">
        <v>7.352</v>
      </c>
      <c r="S27" s="135">
        <f>SUM(O27:R27)</f>
        <v>1440.416</v>
      </c>
      <c r="T27" s="139">
        <f>S27/$S$9</f>
        <v>0.0064215509148933935</v>
      </c>
      <c r="U27" s="138">
        <v>452.66800000000006</v>
      </c>
      <c r="V27" s="136">
        <v>709.0779999999999</v>
      </c>
      <c r="W27" s="137">
        <v>7.079</v>
      </c>
      <c r="X27" s="136">
        <v>4.957999999999998</v>
      </c>
      <c r="Y27" s="135">
        <f>SUM(U27:X27)</f>
        <v>1173.783</v>
      </c>
      <c r="Z27" s="134">
        <f>IF(ISERROR(S27/Y27-1),"         /0",IF(S27/Y27&gt;5,"  *  ",(S27/Y27-1)))</f>
        <v>0.22715697876012864</v>
      </c>
    </row>
    <row r="28" spans="1:26" ht="18.75" customHeight="1">
      <c r="A28" s="142" t="s">
        <v>412</v>
      </c>
      <c r="B28" s="356" t="s">
        <v>413</v>
      </c>
      <c r="C28" s="140">
        <v>29.060000000000002</v>
      </c>
      <c r="D28" s="136">
        <v>11.19</v>
      </c>
      <c r="E28" s="137">
        <v>76.78000000000002</v>
      </c>
      <c r="F28" s="136">
        <v>56.12199999999999</v>
      </c>
      <c r="G28" s="135">
        <f t="shared" si="15"/>
        <v>173.15200000000002</v>
      </c>
      <c r="H28" s="139">
        <f t="shared" si="1"/>
        <v>0.005567235057170326</v>
      </c>
      <c r="I28" s="138">
        <v>113.679</v>
      </c>
      <c r="J28" s="136">
        <v>44.967</v>
      </c>
      <c r="K28" s="137">
        <v>39.14199999999999</v>
      </c>
      <c r="L28" s="136">
        <v>33.145</v>
      </c>
      <c r="M28" s="135">
        <f t="shared" si="16"/>
        <v>230.93300000000002</v>
      </c>
      <c r="N28" s="141">
        <f t="shared" si="17"/>
        <v>-0.2502067699289404</v>
      </c>
      <c r="O28" s="140">
        <v>428.0579999999998</v>
      </c>
      <c r="P28" s="136">
        <v>186.80199999999985</v>
      </c>
      <c r="Q28" s="137">
        <v>394.7000000000004</v>
      </c>
      <c r="R28" s="136">
        <v>304.99899999999997</v>
      </c>
      <c r="S28" s="135">
        <f t="shared" si="18"/>
        <v>1314.559</v>
      </c>
      <c r="T28" s="139">
        <f t="shared" si="5"/>
        <v>0.005860464997008742</v>
      </c>
      <c r="U28" s="138">
        <v>718.5229999999999</v>
      </c>
      <c r="V28" s="136">
        <v>283.6620000000001</v>
      </c>
      <c r="W28" s="137">
        <v>583.218999999999</v>
      </c>
      <c r="X28" s="136">
        <v>278.35699999999974</v>
      </c>
      <c r="Y28" s="135">
        <f t="shared" si="19"/>
        <v>1863.7609999999988</v>
      </c>
      <c r="Z28" s="134">
        <f t="shared" si="20"/>
        <v>-0.29467404887214577</v>
      </c>
    </row>
    <row r="29" spans="1:26" ht="18.75" customHeight="1">
      <c r="A29" s="142" t="s">
        <v>419</v>
      </c>
      <c r="B29" s="356" t="s">
        <v>420</v>
      </c>
      <c r="C29" s="140">
        <v>31.189999999999998</v>
      </c>
      <c r="D29" s="136">
        <v>126.643</v>
      </c>
      <c r="E29" s="137">
        <v>0.10200000000000001</v>
      </c>
      <c r="F29" s="136">
        <v>0.177</v>
      </c>
      <c r="G29" s="135">
        <f t="shared" si="15"/>
        <v>158.112</v>
      </c>
      <c r="H29" s="139">
        <f t="shared" si="1"/>
        <v>0.005083664464512767</v>
      </c>
      <c r="I29" s="138">
        <v>32.682</v>
      </c>
      <c r="J29" s="136">
        <v>62.242000000000004</v>
      </c>
      <c r="K29" s="137">
        <v>1.059</v>
      </c>
      <c r="L29" s="136">
        <v>1.77</v>
      </c>
      <c r="M29" s="135">
        <f t="shared" si="16"/>
        <v>97.753</v>
      </c>
      <c r="N29" s="141" t="s">
        <v>50</v>
      </c>
      <c r="O29" s="140">
        <v>247.85299999999998</v>
      </c>
      <c r="P29" s="136">
        <v>707.3390000000002</v>
      </c>
      <c r="Q29" s="137">
        <v>4.927999999999999</v>
      </c>
      <c r="R29" s="136">
        <v>3.7509999999999994</v>
      </c>
      <c r="S29" s="135">
        <f t="shared" si="18"/>
        <v>963.8710000000001</v>
      </c>
      <c r="T29" s="139">
        <f t="shared" si="5"/>
        <v>0.004297054949326591</v>
      </c>
      <c r="U29" s="138">
        <v>258.398</v>
      </c>
      <c r="V29" s="136">
        <v>485.59799999999984</v>
      </c>
      <c r="W29" s="137">
        <v>13.989000000000003</v>
      </c>
      <c r="X29" s="136">
        <v>29.515000000000004</v>
      </c>
      <c r="Y29" s="135">
        <f t="shared" si="19"/>
        <v>787.4999999999999</v>
      </c>
      <c r="Z29" s="134">
        <f t="shared" si="20"/>
        <v>0.22396317460317494</v>
      </c>
    </row>
    <row r="30" spans="1:26" ht="18.75" customHeight="1">
      <c r="A30" s="142" t="s">
        <v>465</v>
      </c>
      <c r="B30" s="356" t="s">
        <v>466</v>
      </c>
      <c r="C30" s="140">
        <v>71.372</v>
      </c>
      <c r="D30" s="136">
        <v>72.325</v>
      </c>
      <c r="E30" s="137">
        <v>6.726</v>
      </c>
      <c r="F30" s="136">
        <v>3.8520000000000003</v>
      </c>
      <c r="G30" s="135">
        <f t="shared" si="15"/>
        <v>154.275</v>
      </c>
      <c r="H30" s="139">
        <f t="shared" si="1"/>
        <v>0.00496029608924501</v>
      </c>
      <c r="I30" s="138">
        <v>75.038</v>
      </c>
      <c r="J30" s="136">
        <v>83.358</v>
      </c>
      <c r="K30" s="137">
        <v>0.8780000000000001</v>
      </c>
      <c r="L30" s="136">
        <v>2.6799999999999997</v>
      </c>
      <c r="M30" s="135">
        <f t="shared" si="16"/>
        <v>161.954</v>
      </c>
      <c r="N30" s="141">
        <f t="shared" si="17"/>
        <v>-0.04741469800066689</v>
      </c>
      <c r="O30" s="140">
        <v>460.46799999999996</v>
      </c>
      <c r="P30" s="136">
        <v>523.488</v>
      </c>
      <c r="Q30" s="137">
        <v>38.90899999999999</v>
      </c>
      <c r="R30" s="136">
        <v>48.308</v>
      </c>
      <c r="S30" s="135">
        <f t="shared" si="18"/>
        <v>1071.173</v>
      </c>
      <c r="T30" s="139">
        <f t="shared" si="5"/>
        <v>0.004775420405049029</v>
      </c>
      <c r="U30" s="138">
        <v>557.3109999999999</v>
      </c>
      <c r="V30" s="136">
        <v>566.48</v>
      </c>
      <c r="W30" s="137">
        <v>29.211999999999993</v>
      </c>
      <c r="X30" s="136">
        <v>55.888000000000005</v>
      </c>
      <c r="Y30" s="135">
        <f t="shared" si="19"/>
        <v>1208.8909999999998</v>
      </c>
      <c r="Z30" s="134">
        <f t="shared" si="20"/>
        <v>-0.11392094076306292</v>
      </c>
    </row>
    <row r="31" spans="1:26" ht="18.75" customHeight="1">
      <c r="A31" s="142" t="s">
        <v>465</v>
      </c>
      <c r="B31" s="356" t="s">
        <v>484</v>
      </c>
      <c r="C31" s="140">
        <v>43.105</v>
      </c>
      <c r="D31" s="136">
        <v>19.75</v>
      </c>
      <c r="E31" s="137">
        <v>31.346</v>
      </c>
      <c r="F31" s="136">
        <v>39.174</v>
      </c>
      <c r="G31" s="135">
        <f t="shared" si="15"/>
        <v>133.375</v>
      </c>
      <c r="H31" s="139">
        <f t="shared" si="1"/>
        <v>0.004288313018331248</v>
      </c>
      <c r="I31" s="138">
        <v>23.075</v>
      </c>
      <c r="J31" s="136">
        <v>21.23</v>
      </c>
      <c r="K31" s="137">
        <v>3.8139999999999996</v>
      </c>
      <c r="L31" s="136">
        <v>5.178</v>
      </c>
      <c r="M31" s="135">
        <f t="shared" si="16"/>
        <v>53.297</v>
      </c>
      <c r="N31" s="141">
        <f t="shared" si="17"/>
        <v>1.5024860686342572</v>
      </c>
      <c r="O31" s="140">
        <v>306.12999999999994</v>
      </c>
      <c r="P31" s="136">
        <v>95.69000000000003</v>
      </c>
      <c r="Q31" s="137">
        <v>252.99300000000002</v>
      </c>
      <c r="R31" s="136">
        <v>260.814</v>
      </c>
      <c r="S31" s="135">
        <f t="shared" si="18"/>
        <v>915.627</v>
      </c>
      <c r="T31" s="139">
        <f t="shared" si="5"/>
        <v>0.004081977289582379</v>
      </c>
      <c r="U31" s="138">
        <v>242.30400000000003</v>
      </c>
      <c r="V31" s="136">
        <v>182.07999999999998</v>
      </c>
      <c r="W31" s="137">
        <v>39.71700000000001</v>
      </c>
      <c r="X31" s="136">
        <v>53.00899999999997</v>
      </c>
      <c r="Y31" s="135">
        <f t="shared" si="19"/>
        <v>517.11</v>
      </c>
      <c r="Z31" s="134">
        <f t="shared" si="20"/>
        <v>0.770661948134826</v>
      </c>
    </row>
    <row r="32" spans="1:26" ht="18.75" customHeight="1">
      <c r="A32" s="142" t="s">
        <v>439</v>
      </c>
      <c r="B32" s="356" t="s">
        <v>440</v>
      </c>
      <c r="C32" s="140">
        <v>41.543000000000006</v>
      </c>
      <c r="D32" s="136">
        <v>57.022000000000006</v>
      </c>
      <c r="E32" s="137">
        <v>27.343</v>
      </c>
      <c r="F32" s="136">
        <v>2.144</v>
      </c>
      <c r="G32" s="135">
        <f t="shared" si="15"/>
        <v>128.05200000000002</v>
      </c>
      <c r="H32" s="139">
        <f t="shared" si="1"/>
        <v>0.004117166325198523</v>
      </c>
      <c r="I32" s="138">
        <v>43.726</v>
      </c>
      <c r="J32" s="136">
        <v>74.136</v>
      </c>
      <c r="K32" s="137">
        <v>1.3900000000000001</v>
      </c>
      <c r="L32" s="136">
        <v>1.355</v>
      </c>
      <c r="M32" s="135">
        <f t="shared" si="16"/>
        <v>120.607</v>
      </c>
      <c r="N32" s="141">
        <f t="shared" si="17"/>
        <v>0.06172941869045756</v>
      </c>
      <c r="O32" s="140">
        <v>374.956</v>
      </c>
      <c r="P32" s="136">
        <v>520.047</v>
      </c>
      <c r="Q32" s="137">
        <v>80.30399999999999</v>
      </c>
      <c r="R32" s="136">
        <v>24.788000000000004</v>
      </c>
      <c r="S32" s="135">
        <f t="shared" si="18"/>
        <v>1000.095</v>
      </c>
      <c r="T32" s="139">
        <f t="shared" si="5"/>
        <v>0.0044585459771554255</v>
      </c>
      <c r="U32" s="138">
        <v>411.7540000000001</v>
      </c>
      <c r="V32" s="136">
        <v>614.692</v>
      </c>
      <c r="W32" s="137">
        <v>11.296000000000001</v>
      </c>
      <c r="X32" s="136">
        <v>17.849999999999998</v>
      </c>
      <c r="Y32" s="135">
        <f t="shared" si="19"/>
        <v>1055.592</v>
      </c>
      <c r="Z32" s="134">
        <f t="shared" si="20"/>
        <v>-0.052574290066616736</v>
      </c>
    </row>
    <row r="33" spans="1:26" ht="18.75" customHeight="1">
      <c r="A33" s="142" t="s">
        <v>485</v>
      </c>
      <c r="B33" s="356" t="s">
        <v>486</v>
      </c>
      <c r="C33" s="140">
        <v>30.03</v>
      </c>
      <c r="D33" s="136">
        <v>28.55</v>
      </c>
      <c r="E33" s="137">
        <v>33.15599999999999</v>
      </c>
      <c r="F33" s="136">
        <v>27.472</v>
      </c>
      <c r="G33" s="135">
        <f t="shared" si="15"/>
        <v>119.208</v>
      </c>
      <c r="H33" s="139">
        <f t="shared" si="1"/>
        <v>0.0038328113836118565</v>
      </c>
      <c r="I33" s="138">
        <v>12.2</v>
      </c>
      <c r="J33" s="136">
        <v>11.7</v>
      </c>
      <c r="K33" s="137">
        <v>14.18</v>
      </c>
      <c r="L33" s="136">
        <v>18.325000000000003</v>
      </c>
      <c r="M33" s="135">
        <f t="shared" si="16"/>
        <v>56.405</v>
      </c>
      <c r="N33" s="141">
        <f t="shared" si="17"/>
        <v>1.1134296604910912</v>
      </c>
      <c r="O33" s="140">
        <v>171.53</v>
      </c>
      <c r="P33" s="136">
        <v>286.65</v>
      </c>
      <c r="Q33" s="137">
        <v>297.0040000000001</v>
      </c>
      <c r="R33" s="136">
        <v>261.87300000000005</v>
      </c>
      <c r="S33" s="135">
        <f t="shared" si="18"/>
        <v>1017.057</v>
      </c>
      <c r="T33" s="139">
        <f t="shared" si="5"/>
        <v>0.004534164650245992</v>
      </c>
      <c r="U33" s="138">
        <v>168.374</v>
      </c>
      <c r="V33" s="136">
        <v>209.12500000000003</v>
      </c>
      <c r="W33" s="137">
        <v>95.86999999999999</v>
      </c>
      <c r="X33" s="136">
        <v>118.61200000000001</v>
      </c>
      <c r="Y33" s="135">
        <f t="shared" si="19"/>
        <v>591.981</v>
      </c>
      <c r="Z33" s="134">
        <f t="shared" si="20"/>
        <v>0.7180568295266234</v>
      </c>
    </row>
    <row r="34" spans="1:26" ht="18.75" customHeight="1">
      <c r="A34" s="142" t="s">
        <v>449</v>
      </c>
      <c r="B34" s="356" t="s">
        <v>450</v>
      </c>
      <c r="C34" s="140">
        <v>26.459999999999997</v>
      </c>
      <c r="D34" s="136">
        <v>50.406</v>
      </c>
      <c r="E34" s="137">
        <v>13.977999999999998</v>
      </c>
      <c r="F34" s="136">
        <v>26.634</v>
      </c>
      <c r="G34" s="135">
        <f t="shared" si="15"/>
        <v>117.478</v>
      </c>
      <c r="H34" s="139">
        <f t="shared" si="1"/>
        <v>0.00377718790453622</v>
      </c>
      <c r="I34" s="138">
        <v>10.539</v>
      </c>
      <c r="J34" s="136">
        <v>100.363</v>
      </c>
      <c r="K34" s="137">
        <v>14.633000000000001</v>
      </c>
      <c r="L34" s="136">
        <v>27.963999999999995</v>
      </c>
      <c r="M34" s="135">
        <f t="shared" si="16"/>
        <v>153.499</v>
      </c>
      <c r="N34" s="141">
        <f t="shared" si="17"/>
        <v>-0.2346660238828917</v>
      </c>
      <c r="O34" s="140">
        <v>138.13199999999998</v>
      </c>
      <c r="P34" s="136">
        <v>329.16900000000004</v>
      </c>
      <c r="Q34" s="137">
        <v>95.789</v>
      </c>
      <c r="R34" s="136">
        <v>150.364</v>
      </c>
      <c r="S34" s="135">
        <f t="shared" si="18"/>
        <v>713.4540000000001</v>
      </c>
      <c r="T34" s="139">
        <f t="shared" si="5"/>
        <v>0.0031806652983821008</v>
      </c>
      <c r="U34" s="138">
        <v>108.823</v>
      </c>
      <c r="V34" s="136">
        <v>578.3060000000002</v>
      </c>
      <c r="W34" s="137">
        <v>74.26700000000002</v>
      </c>
      <c r="X34" s="136">
        <v>122.01499999999996</v>
      </c>
      <c r="Y34" s="135">
        <f t="shared" si="19"/>
        <v>883.4110000000002</v>
      </c>
      <c r="Z34" s="134">
        <f t="shared" si="20"/>
        <v>-0.19238723538647362</v>
      </c>
    </row>
    <row r="35" spans="1:26" ht="18.75" customHeight="1">
      <c r="A35" s="142" t="s">
        <v>455</v>
      </c>
      <c r="B35" s="356" t="s">
        <v>456</v>
      </c>
      <c r="C35" s="140">
        <v>0</v>
      </c>
      <c r="D35" s="136">
        <v>0.064</v>
      </c>
      <c r="E35" s="137">
        <v>38.439</v>
      </c>
      <c r="F35" s="136">
        <v>57.67</v>
      </c>
      <c r="G35" s="135">
        <f t="shared" si="15"/>
        <v>96.173</v>
      </c>
      <c r="H35" s="139">
        <f t="shared" si="1"/>
        <v>0.0030921831521047503</v>
      </c>
      <c r="I35" s="138">
        <v>0.164</v>
      </c>
      <c r="J35" s="136">
        <v>8.286</v>
      </c>
      <c r="K35" s="137">
        <v>39.516999999999996</v>
      </c>
      <c r="L35" s="136">
        <v>42.975</v>
      </c>
      <c r="M35" s="135">
        <f t="shared" si="16"/>
        <v>90.94200000000001</v>
      </c>
      <c r="N35" s="141">
        <f t="shared" si="17"/>
        <v>0.05752017769567419</v>
      </c>
      <c r="O35" s="140">
        <v>3.3749999999999996</v>
      </c>
      <c r="P35" s="136">
        <v>7.266</v>
      </c>
      <c r="Q35" s="137">
        <v>253.47199999999995</v>
      </c>
      <c r="R35" s="136">
        <v>323.78000000000003</v>
      </c>
      <c r="S35" s="135">
        <f t="shared" si="18"/>
        <v>587.893</v>
      </c>
      <c r="T35" s="139">
        <f t="shared" si="5"/>
        <v>0.002620898984744284</v>
      </c>
      <c r="U35" s="138">
        <v>24.066</v>
      </c>
      <c r="V35" s="136">
        <v>57.123999999999995</v>
      </c>
      <c r="W35" s="137">
        <v>264.28599999999994</v>
      </c>
      <c r="X35" s="136">
        <v>219.47200000000004</v>
      </c>
      <c r="Y35" s="135">
        <f t="shared" si="19"/>
        <v>564.948</v>
      </c>
      <c r="Z35" s="134">
        <f t="shared" si="20"/>
        <v>0.040614357427586345</v>
      </c>
    </row>
    <row r="36" spans="1:26" ht="18.75" customHeight="1">
      <c r="A36" s="142" t="s">
        <v>487</v>
      </c>
      <c r="B36" s="356" t="s">
        <v>487</v>
      </c>
      <c r="C36" s="140">
        <v>35.52</v>
      </c>
      <c r="D36" s="136">
        <v>54.61</v>
      </c>
      <c r="E36" s="137">
        <v>0.21500000000000002</v>
      </c>
      <c r="F36" s="136">
        <v>1.103</v>
      </c>
      <c r="G36" s="135">
        <f t="shared" si="15"/>
        <v>91.448</v>
      </c>
      <c r="H36" s="139">
        <f t="shared" si="1"/>
        <v>0.00294026353439817</v>
      </c>
      <c r="I36" s="138">
        <v>32.409</v>
      </c>
      <c r="J36" s="136">
        <v>83.77199999999999</v>
      </c>
      <c r="K36" s="137">
        <v>0.4580000000000001</v>
      </c>
      <c r="L36" s="136">
        <v>1.686</v>
      </c>
      <c r="M36" s="135">
        <f t="shared" si="16"/>
        <v>118.32499999999999</v>
      </c>
      <c r="N36" s="141" t="s">
        <v>50</v>
      </c>
      <c r="O36" s="140">
        <v>244.30999999999997</v>
      </c>
      <c r="P36" s="136">
        <v>392.27299999999997</v>
      </c>
      <c r="Q36" s="137">
        <v>9.401000000000002</v>
      </c>
      <c r="R36" s="136">
        <v>33.765</v>
      </c>
      <c r="S36" s="135">
        <f t="shared" si="18"/>
        <v>679.7489999999999</v>
      </c>
      <c r="T36" s="139">
        <f t="shared" si="5"/>
        <v>0.0030304042810187256</v>
      </c>
      <c r="U36" s="138">
        <v>165.66299999999995</v>
      </c>
      <c r="V36" s="136">
        <v>386.2770000000001</v>
      </c>
      <c r="W36" s="137">
        <v>21.37399999999999</v>
      </c>
      <c r="X36" s="136">
        <v>47.241</v>
      </c>
      <c r="Y36" s="135">
        <f t="shared" si="19"/>
        <v>620.5550000000001</v>
      </c>
      <c r="Z36" s="134">
        <f t="shared" si="20"/>
        <v>0.0953888051824574</v>
      </c>
    </row>
    <row r="37" spans="1:26" ht="18.75" customHeight="1">
      <c r="A37" s="142" t="s">
        <v>488</v>
      </c>
      <c r="B37" s="356" t="s">
        <v>488</v>
      </c>
      <c r="C37" s="140">
        <v>39.78</v>
      </c>
      <c r="D37" s="136">
        <v>47.53</v>
      </c>
      <c r="E37" s="137">
        <v>0.34</v>
      </c>
      <c r="F37" s="136">
        <v>0.935</v>
      </c>
      <c r="G37" s="135">
        <f t="shared" si="15"/>
        <v>88.58500000000001</v>
      </c>
      <c r="H37" s="139">
        <f t="shared" si="1"/>
        <v>0.002848211499372998</v>
      </c>
      <c r="I37" s="138">
        <v>18.988</v>
      </c>
      <c r="J37" s="136">
        <v>37.918000000000006</v>
      </c>
      <c r="K37" s="137">
        <v>0.275</v>
      </c>
      <c r="L37" s="136">
        <v>1.025</v>
      </c>
      <c r="M37" s="135">
        <f t="shared" si="16"/>
        <v>58.206</v>
      </c>
      <c r="N37" s="141">
        <f t="shared" si="17"/>
        <v>0.5219221386111399</v>
      </c>
      <c r="O37" s="140">
        <v>256.44999999999993</v>
      </c>
      <c r="P37" s="136">
        <v>331.64</v>
      </c>
      <c r="Q37" s="137">
        <v>1.7650000000000003</v>
      </c>
      <c r="R37" s="136">
        <v>4.615000000000001</v>
      </c>
      <c r="S37" s="135">
        <f t="shared" si="18"/>
        <v>594.4699999999999</v>
      </c>
      <c r="T37" s="139">
        <f t="shared" si="5"/>
        <v>0.002650220056134252</v>
      </c>
      <c r="U37" s="138">
        <v>214.37699999999992</v>
      </c>
      <c r="V37" s="136">
        <v>283.89800000000014</v>
      </c>
      <c r="W37" s="137">
        <v>2.559</v>
      </c>
      <c r="X37" s="136">
        <v>5.425999999999999</v>
      </c>
      <c r="Y37" s="135">
        <f t="shared" si="19"/>
        <v>506.2600000000001</v>
      </c>
      <c r="Z37" s="134">
        <f t="shared" si="20"/>
        <v>0.17423853355983043</v>
      </c>
    </row>
    <row r="38" spans="1:26" ht="18.75" customHeight="1">
      <c r="A38" s="142" t="s">
        <v>447</v>
      </c>
      <c r="B38" s="356" t="s">
        <v>448</v>
      </c>
      <c r="C38" s="140">
        <v>75.48899999999999</v>
      </c>
      <c r="D38" s="136">
        <v>5.293</v>
      </c>
      <c r="E38" s="137">
        <v>0</v>
      </c>
      <c r="F38" s="136">
        <v>0</v>
      </c>
      <c r="G38" s="135">
        <f>SUM(C38:F38)</f>
        <v>80.782</v>
      </c>
      <c r="H38" s="139">
        <f>G38/$G$9</f>
        <v>0.002597327102131845</v>
      </c>
      <c r="I38" s="138">
        <v>65.551</v>
      </c>
      <c r="J38" s="136">
        <v>4.138999999999999</v>
      </c>
      <c r="K38" s="137">
        <v>10.95</v>
      </c>
      <c r="L38" s="136">
        <v>0.694</v>
      </c>
      <c r="M38" s="135">
        <f>SUM(I38:L38)</f>
        <v>81.334</v>
      </c>
      <c r="N38" s="141">
        <f>IF(ISERROR(G38/M38-1),"         /0",(G38/M38-1))</f>
        <v>-0.006786829616150736</v>
      </c>
      <c r="O38" s="140">
        <v>578.0549999999998</v>
      </c>
      <c r="P38" s="136">
        <v>80.382</v>
      </c>
      <c r="Q38" s="137">
        <v>1.93</v>
      </c>
      <c r="R38" s="136">
        <v>1.693</v>
      </c>
      <c r="S38" s="135">
        <f>SUM(O38:R38)</f>
        <v>662.0599999999998</v>
      </c>
      <c r="T38" s="139">
        <f>S38/$S$9</f>
        <v>0.002951544552902994</v>
      </c>
      <c r="U38" s="138">
        <v>456.63499999999993</v>
      </c>
      <c r="V38" s="136">
        <v>114.771</v>
      </c>
      <c r="W38" s="137">
        <v>13.43</v>
      </c>
      <c r="X38" s="136">
        <v>9.736</v>
      </c>
      <c r="Y38" s="135">
        <f>SUM(U38:X38)</f>
        <v>594.5719999999999</v>
      </c>
      <c r="Z38" s="134">
        <f>IF(ISERROR(S38/Y38-1),"         /0",IF(S38/Y38&gt;5,"  *  ",(S38/Y38-1)))</f>
        <v>0.11350685871517663</v>
      </c>
    </row>
    <row r="39" spans="1:26" ht="18.75" customHeight="1">
      <c r="A39" s="142" t="s">
        <v>489</v>
      </c>
      <c r="B39" s="356" t="s">
        <v>489</v>
      </c>
      <c r="C39" s="140">
        <v>0</v>
      </c>
      <c r="D39" s="136">
        <v>71.44</v>
      </c>
      <c r="E39" s="137">
        <v>0</v>
      </c>
      <c r="F39" s="136">
        <v>0</v>
      </c>
      <c r="G39" s="135">
        <f t="shared" si="15"/>
        <v>71.44</v>
      </c>
      <c r="H39" s="139">
        <f t="shared" si="1"/>
        <v>0.0022969603151234063</v>
      </c>
      <c r="I39" s="138">
        <v>0</v>
      </c>
      <c r="J39" s="136">
        <v>63.66</v>
      </c>
      <c r="K39" s="137"/>
      <c r="L39" s="136"/>
      <c r="M39" s="135">
        <f t="shared" si="16"/>
        <v>63.66</v>
      </c>
      <c r="N39" s="141" t="s">
        <v>50</v>
      </c>
      <c r="O39" s="140">
        <v>0.4</v>
      </c>
      <c r="P39" s="136">
        <v>555.2299999999999</v>
      </c>
      <c r="Q39" s="137">
        <v>1.544</v>
      </c>
      <c r="R39" s="136">
        <v>1.544</v>
      </c>
      <c r="S39" s="135">
        <f t="shared" si="18"/>
        <v>558.7179999999998</v>
      </c>
      <c r="T39" s="139">
        <f t="shared" si="5"/>
        <v>0.002490833262104424</v>
      </c>
      <c r="U39" s="138">
        <v>35.439</v>
      </c>
      <c r="V39" s="136">
        <v>477.71299999999997</v>
      </c>
      <c r="W39" s="137">
        <v>0.47600000000000003</v>
      </c>
      <c r="X39" s="136">
        <v>0.8</v>
      </c>
      <c r="Y39" s="135">
        <f t="shared" si="19"/>
        <v>514.4279999999999</v>
      </c>
      <c r="Z39" s="134">
        <f t="shared" si="20"/>
        <v>0.08609562465495646</v>
      </c>
    </row>
    <row r="40" spans="1:26" ht="18.75" customHeight="1">
      <c r="A40" s="142" t="s">
        <v>417</v>
      </c>
      <c r="B40" s="356" t="s">
        <v>418</v>
      </c>
      <c r="C40" s="140">
        <v>31.685</v>
      </c>
      <c r="D40" s="136">
        <v>32.713</v>
      </c>
      <c r="E40" s="137">
        <v>1.083</v>
      </c>
      <c r="F40" s="136">
        <v>5.58</v>
      </c>
      <c r="G40" s="135">
        <f t="shared" si="15"/>
        <v>71.06099999999999</v>
      </c>
      <c r="H40" s="139">
        <f t="shared" si="1"/>
        <v>0.002284774593406836</v>
      </c>
      <c r="I40" s="138">
        <v>10.9</v>
      </c>
      <c r="J40" s="136">
        <v>28.255</v>
      </c>
      <c r="K40" s="137">
        <v>0.2</v>
      </c>
      <c r="L40" s="136">
        <v>3.7</v>
      </c>
      <c r="M40" s="135">
        <f t="shared" si="16"/>
        <v>43.05500000000001</v>
      </c>
      <c r="N40" s="141">
        <f t="shared" si="17"/>
        <v>0.6504703286494016</v>
      </c>
      <c r="O40" s="140">
        <v>193.353</v>
      </c>
      <c r="P40" s="136">
        <v>222.28999999999994</v>
      </c>
      <c r="Q40" s="137">
        <v>6.340999999999999</v>
      </c>
      <c r="R40" s="136">
        <v>30.881999999999998</v>
      </c>
      <c r="S40" s="135">
        <f t="shared" si="18"/>
        <v>452.86599999999993</v>
      </c>
      <c r="T40" s="139">
        <f t="shared" si="5"/>
        <v>0.0020189320839424938</v>
      </c>
      <c r="U40" s="138">
        <v>101.927</v>
      </c>
      <c r="V40" s="136">
        <v>197.87900000000005</v>
      </c>
      <c r="W40" s="137">
        <v>7.920000000000001</v>
      </c>
      <c r="X40" s="136">
        <v>26.849999999999994</v>
      </c>
      <c r="Y40" s="135">
        <f t="shared" si="19"/>
        <v>334.576</v>
      </c>
      <c r="Z40" s="134">
        <f t="shared" si="20"/>
        <v>0.3535519582994593</v>
      </c>
    </row>
    <row r="41" spans="1:26" ht="18.75" customHeight="1">
      <c r="A41" s="142" t="s">
        <v>490</v>
      </c>
      <c r="B41" s="356" t="s">
        <v>491</v>
      </c>
      <c r="C41" s="140">
        <v>9.38</v>
      </c>
      <c r="D41" s="136">
        <v>57.263999999999996</v>
      </c>
      <c r="E41" s="137">
        <v>0</v>
      </c>
      <c r="F41" s="136">
        <v>0</v>
      </c>
      <c r="G41" s="135">
        <f t="shared" si="15"/>
        <v>66.64399999999999</v>
      </c>
      <c r="H41" s="139">
        <f t="shared" si="1"/>
        <v>0.002142757884113722</v>
      </c>
      <c r="I41" s="138">
        <v>32.876999999999995</v>
      </c>
      <c r="J41" s="136">
        <v>55.989999999999995</v>
      </c>
      <c r="K41" s="137">
        <v>0.03</v>
      </c>
      <c r="L41" s="136">
        <v>0</v>
      </c>
      <c r="M41" s="135">
        <f t="shared" si="16"/>
        <v>88.89699999999999</v>
      </c>
      <c r="N41" s="141">
        <f t="shared" si="17"/>
        <v>-0.250323407989021</v>
      </c>
      <c r="O41" s="140">
        <v>79.038</v>
      </c>
      <c r="P41" s="136">
        <v>450.18799999999993</v>
      </c>
      <c r="Q41" s="137">
        <v>0.8240000000000001</v>
      </c>
      <c r="R41" s="136">
        <v>0.9710000000000002</v>
      </c>
      <c r="S41" s="135">
        <f t="shared" si="18"/>
        <v>531.0209999999998</v>
      </c>
      <c r="T41" s="139">
        <f t="shared" si="5"/>
        <v>0.0023673566444538273</v>
      </c>
      <c r="U41" s="138">
        <v>133.54600000000002</v>
      </c>
      <c r="V41" s="136">
        <v>382.362</v>
      </c>
      <c r="W41" s="137">
        <v>13.745000000000001</v>
      </c>
      <c r="X41" s="136">
        <v>64.489</v>
      </c>
      <c r="Y41" s="135">
        <f t="shared" si="19"/>
        <v>594.142</v>
      </c>
      <c r="Z41" s="134">
        <f t="shared" si="20"/>
        <v>-0.10623891258318752</v>
      </c>
    </row>
    <row r="42" spans="1:26" ht="18.75" customHeight="1">
      <c r="A42" s="142" t="s">
        <v>441</v>
      </c>
      <c r="B42" s="356" t="s">
        <v>442</v>
      </c>
      <c r="C42" s="140">
        <v>31.905</v>
      </c>
      <c r="D42" s="136">
        <v>33.57</v>
      </c>
      <c r="E42" s="137">
        <v>0</v>
      </c>
      <c r="F42" s="136">
        <v>0</v>
      </c>
      <c r="G42" s="135">
        <f t="shared" si="15"/>
        <v>65.475</v>
      </c>
      <c r="H42" s="139">
        <f t="shared" si="1"/>
        <v>0.0021051718453626122</v>
      </c>
      <c r="I42" s="138">
        <v>20.031</v>
      </c>
      <c r="J42" s="136">
        <v>43.131</v>
      </c>
      <c r="K42" s="137">
        <v>0.012</v>
      </c>
      <c r="L42" s="136">
        <v>0.123</v>
      </c>
      <c r="M42" s="135">
        <f t="shared" si="16"/>
        <v>63.297</v>
      </c>
      <c r="N42" s="141">
        <f t="shared" si="17"/>
        <v>0.034409213706810604</v>
      </c>
      <c r="O42" s="140">
        <v>223.971</v>
      </c>
      <c r="P42" s="136">
        <v>229.56599999999997</v>
      </c>
      <c r="Q42" s="137">
        <v>5.316999999999998</v>
      </c>
      <c r="R42" s="136">
        <v>9.859</v>
      </c>
      <c r="S42" s="135">
        <f t="shared" si="18"/>
        <v>468.71299999999997</v>
      </c>
      <c r="T42" s="139">
        <f t="shared" si="5"/>
        <v>0.0020895799504951533</v>
      </c>
      <c r="U42" s="138">
        <v>192.278</v>
      </c>
      <c r="V42" s="136">
        <v>220.654</v>
      </c>
      <c r="W42" s="137">
        <v>7.307999999999998</v>
      </c>
      <c r="X42" s="136">
        <v>19.043999999999997</v>
      </c>
      <c r="Y42" s="135">
        <f t="shared" si="19"/>
        <v>439.284</v>
      </c>
      <c r="Z42" s="134">
        <f t="shared" si="20"/>
        <v>0.0669931069649703</v>
      </c>
    </row>
    <row r="43" spans="1:26" ht="18.75" customHeight="1">
      <c r="A43" s="142" t="s">
        <v>492</v>
      </c>
      <c r="B43" s="356" t="s">
        <v>492</v>
      </c>
      <c r="C43" s="140">
        <v>31.113999999999997</v>
      </c>
      <c r="D43" s="136">
        <v>25.596999999999998</v>
      </c>
      <c r="E43" s="137">
        <v>0.045</v>
      </c>
      <c r="F43" s="136">
        <v>0.445</v>
      </c>
      <c r="G43" s="135">
        <f t="shared" si="15"/>
        <v>57.201</v>
      </c>
      <c r="H43" s="139">
        <f t="shared" si="1"/>
        <v>0.0018391437148008675</v>
      </c>
      <c r="I43" s="138">
        <v>31.277</v>
      </c>
      <c r="J43" s="136">
        <v>18.054000000000002</v>
      </c>
      <c r="K43" s="137">
        <v>1.0310000000000001</v>
      </c>
      <c r="L43" s="136">
        <v>2.003</v>
      </c>
      <c r="M43" s="135">
        <f t="shared" si="16"/>
        <v>52.365</v>
      </c>
      <c r="N43" s="141">
        <f t="shared" si="17"/>
        <v>0.09235176167287307</v>
      </c>
      <c r="O43" s="140">
        <v>254.20700000000005</v>
      </c>
      <c r="P43" s="136">
        <v>253.79799999999997</v>
      </c>
      <c r="Q43" s="137">
        <v>1.832</v>
      </c>
      <c r="R43" s="136">
        <v>3.5709999999999997</v>
      </c>
      <c r="S43" s="135">
        <f t="shared" si="18"/>
        <v>513.408</v>
      </c>
      <c r="T43" s="139">
        <f t="shared" si="5"/>
        <v>0.002288835733644716</v>
      </c>
      <c r="U43" s="138">
        <v>158.97799999999998</v>
      </c>
      <c r="V43" s="136">
        <v>151.96099999999998</v>
      </c>
      <c r="W43" s="137">
        <v>23.858</v>
      </c>
      <c r="X43" s="136">
        <v>19.506</v>
      </c>
      <c r="Y43" s="135">
        <f t="shared" si="19"/>
        <v>354.303</v>
      </c>
      <c r="Z43" s="134">
        <f t="shared" si="20"/>
        <v>0.44906478353273904</v>
      </c>
    </row>
    <row r="44" spans="1:26" ht="18.75" customHeight="1">
      <c r="A44" s="142" t="s">
        <v>445</v>
      </c>
      <c r="B44" s="356" t="s">
        <v>446</v>
      </c>
      <c r="C44" s="140">
        <v>11.578000000000001</v>
      </c>
      <c r="D44" s="136">
        <v>17.943</v>
      </c>
      <c r="E44" s="137">
        <v>23.6</v>
      </c>
      <c r="F44" s="136">
        <v>0.05</v>
      </c>
      <c r="G44" s="135">
        <f t="shared" si="15"/>
        <v>53.171</v>
      </c>
      <c r="H44" s="139">
        <f t="shared" si="1"/>
        <v>0.0017095699456246732</v>
      </c>
      <c r="I44" s="138">
        <v>15.244</v>
      </c>
      <c r="J44" s="136">
        <v>9.040999999999999</v>
      </c>
      <c r="K44" s="137">
        <v>1.1800000000000002</v>
      </c>
      <c r="L44" s="136">
        <v>0.38</v>
      </c>
      <c r="M44" s="135">
        <f t="shared" si="16"/>
        <v>25.844999999999995</v>
      </c>
      <c r="N44" s="141">
        <f t="shared" si="17"/>
        <v>1.0573031534145874</v>
      </c>
      <c r="O44" s="140">
        <v>189.56599999999995</v>
      </c>
      <c r="P44" s="136">
        <v>165.70700000000002</v>
      </c>
      <c r="Q44" s="137">
        <v>34.739</v>
      </c>
      <c r="R44" s="136">
        <v>34.907999999999994</v>
      </c>
      <c r="S44" s="135">
        <f t="shared" si="18"/>
        <v>424.91999999999996</v>
      </c>
      <c r="T44" s="139">
        <f t="shared" si="5"/>
        <v>0.001894345393800472</v>
      </c>
      <c r="U44" s="138">
        <v>126.02300000000001</v>
      </c>
      <c r="V44" s="136">
        <v>82.303</v>
      </c>
      <c r="W44" s="137">
        <v>58.56500000000001</v>
      </c>
      <c r="X44" s="136">
        <v>21.406999999999993</v>
      </c>
      <c r="Y44" s="135">
        <f t="shared" si="19"/>
        <v>288.298</v>
      </c>
      <c r="Z44" s="134">
        <f t="shared" si="20"/>
        <v>0.47389159827678284</v>
      </c>
    </row>
    <row r="45" spans="1:26" ht="18.75" customHeight="1">
      <c r="A45" s="142" t="s">
        <v>421</v>
      </c>
      <c r="B45" s="356" t="s">
        <v>422</v>
      </c>
      <c r="C45" s="140">
        <v>0.9840000000000001</v>
      </c>
      <c r="D45" s="136">
        <v>9.376</v>
      </c>
      <c r="E45" s="137">
        <v>21.241</v>
      </c>
      <c r="F45" s="136">
        <v>20.56</v>
      </c>
      <c r="G45" s="135">
        <f t="shared" si="15"/>
        <v>52.161</v>
      </c>
      <c r="H45" s="139">
        <f t="shared" si="1"/>
        <v>0.0016770961225805153</v>
      </c>
      <c r="I45" s="138">
        <v>14.950000000000001</v>
      </c>
      <c r="J45" s="136">
        <v>48.114000000000004</v>
      </c>
      <c r="K45" s="137">
        <v>33.35</v>
      </c>
      <c r="L45" s="136">
        <v>44.39099999999999</v>
      </c>
      <c r="M45" s="135">
        <f t="shared" si="16"/>
        <v>140.805</v>
      </c>
      <c r="N45" s="141">
        <f t="shared" si="17"/>
        <v>-0.6295515074038565</v>
      </c>
      <c r="O45" s="140">
        <v>58.37799999999999</v>
      </c>
      <c r="P45" s="136">
        <v>224.51100000000005</v>
      </c>
      <c r="Q45" s="137">
        <v>186.09900000000005</v>
      </c>
      <c r="R45" s="136">
        <v>185.18800000000005</v>
      </c>
      <c r="S45" s="135">
        <f t="shared" si="18"/>
        <v>654.1760000000002</v>
      </c>
      <c r="T45" s="139">
        <f t="shared" si="5"/>
        <v>0.002916396715463659</v>
      </c>
      <c r="U45" s="138">
        <v>98.88800000000002</v>
      </c>
      <c r="V45" s="136">
        <v>361.2979999999998</v>
      </c>
      <c r="W45" s="137">
        <v>191.76100000000005</v>
      </c>
      <c r="X45" s="136">
        <v>272.59599999999995</v>
      </c>
      <c r="Y45" s="135">
        <f t="shared" si="19"/>
        <v>924.5429999999999</v>
      </c>
      <c r="Z45" s="134">
        <f t="shared" si="20"/>
        <v>-0.29243312642029606</v>
      </c>
    </row>
    <row r="46" spans="1:26" ht="18.75" customHeight="1">
      <c r="A46" s="142" t="s">
        <v>423</v>
      </c>
      <c r="B46" s="356" t="s">
        <v>424</v>
      </c>
      <c r="C46" s="140">
        <v>9.622</v>
      </c>
      <c r="D46" s="136">
        <v>33.446</v>
      </c>
      <c r="E46" s="137">
        <v>3.189</v>
      </c>
      <c r="F46" s="136">
        <v>5.102</v>
      </c>
      <c r="G46" s="135">
        <f t="shared" si="15"/>
        <v>51.358999999999995</v>
      </c>
      <c r="H46" s="139">
        <f t="shared" si="1"/>
        <v>0.001651309977945451</v>
      </c>
      <c r="I46" s="138">
        <v>9.809999999999999</v>
      </c>
      <c r="J46" s="136">
        <v>11.093</v>
      </c>
      <c r="K46" s="137">
        <v>1.945</v>
      </c>
      <c r="L46" s="136">
        <v>5.1850000000000005</v>
      </c>
      <c r="M46" s="135">
        <f t="shared" si="16"/>
        <v>28.033</v>
      </c>
      <c r="N46" s="141">
        <f t="shared" si="17"/>
        <v>0.832090750187279</v>
      </c>
      <c r="O46" s="140">
        <v>87.72000000000001</v>
      </c>
      <c r="P46" s="136">
        <v>194.542</v>
      </c>
      <c r="Q46" s="137">
        <v>25.934000000000015</v>
      </c>
      <c r="R46" s="136">
        <v>29.093</v>
      </c>
      <c r="S46" s="135">
        <f t="shared" si="18"/>
        <v>337.28900000000004</v>
      </c>
      <c r="T46" s="139">
        <f t="shared" si="5"/>
        <v>0.0015036756649006108</v>
      </c>
      <c r="U46" s="138">
        <v>133.17000000000007</v>
      </c>
      <c r="V46" s="136">
        <v>186.82299999999992</v>
      </c>
      <c r="W46" s="137">
        <v>54.345</v>
      </c>
      <c r="X46" s="136">
        <v>31.464000000000006</v>
      </c>
      <c r="Y46" s="135">
        <f t="shared" si="19"/>
        <v>405.80199999999996</v>
      </c>
      <c r="Z46" s="134">
        <f t="shared" si="20"/>
        <v>-0.1688335690804873</v>
      </c>
    </row>
    <row r="47" spans="1:26" ht="18.75" customHeight="1">
      <c r="A47" s="142" t="s">
        <v>435</v>
      </c>
      <c r="B47" s="356" t="s">
        <v>436</v>
      </c>
      <c r="C47" s="140">
        <v>6.472</v>
      </c>
      <c r="D47" s="136">
        <v>32.383</v>
      </c>
      <c r="E47" s="137">
        <v>2.631</v>
      </c>
      <c r="F47" s="136">
        <v>4.760000000000001</v>
      </c>
      <c r="G47" s="135">
        <f t="shared" si="15"/>
        <v>46.246</v>
      </c>
      <c r="H47" s="139">
        <f t="shared" si="1"/>
        <v>0.0014869152678219073</v>
      </c>
      <c r="I47" s="138">
        <v>3.696</v>
      </c>
      <c r="J47" s="136">
        <v>22.482000000000003</v>
      </c>
      <c r="K47" s="137">
        <v>8.009999999999998</v>
      </c>
      <c r="L47" s="136">
        <v>8.644000000000002</v>
      </c>
      <c r="M47" s="135">
        <f t="shared" si="16"/>
        <v>42.83200000000001</v>
      </c>
      <c r="N47" s="141">
        <f t="shared" si="17"/>
        <v>0.07970676129996246</v>
      </c>
      <c r="O47" s="140">
        <v>43.63999999999999</v>
      </c>
      <c r="P47" s="136">
        <v>208.037</v>
      </c>
      <c r="Q47" s="137">
        <v>33.519999999999996</v>
      </c>
      <c r="R47" s="136">
        <v>59.282</v>
      </c>
      <c r="S47" s="135">
        <f t="shared" si="18"/>
        <v>344.479</v>
      </c>
      <c r="T47" s="139">
        <f t="shared" si="5"/>
        <v>0.001535729565355815</v>
      </c>
      <c r="U47" s="138">
        <v>35.400999999999996</v>
      </c>
      <c r="V47" s="136">
        <v>211.432</v>
      </c>
      <c r="W47" s="137">
        <v>36.282000000000004</v>
      </c>
      <c r="X47" s="136">
        <v>54.63800000000001</v>
      </c>
      <c r="Y47" s="135">
        <f t="shared" si="19"/>
        <v>337.753</v>
      </c>
      <c r="Z47" s="134">
        <f t="shared" si="20"/>
        <v>0.019913960793834562</v>
      </c>
    </row>
    <row r="48" spans="1:26" ht="18.75" customHeight="1">
      <c r="A48" s="142" t="s">
        <v>472</v>
      </c>
      <c r="B48" s="356" t="s">
        <v>473</v>
      </c>
      <c r="C48" s="140">
        <v>0</v>
      </c>
      <c r="D48" s="136">
        <v>0</v>
      </c>
      <c r="E48" s="137">
        <v>16.768</v>
      </c>
      <c r="F48" s="136">
        <v>27.057000000000002</v>
      </c>
      <c r="G48" s="135">
        <f t="shared" si="15"/>
        <v>43.825</v>
      </c>
      <c r="H48" s="139">
        <f t="shared" si="1"/>
        <v>0.0014090745494160595</v>
      </c>
      <c r="I48" s="138">
        <v>5.694</v>
      </c>
      <c r="J48" s="136">
        <v>11.708000000000002</v>
      </c>
      <c r="K48" s="137">
        <v>9.631</v>
      </c>
      <c r="L48" s="136">
        <v>9.993</v>
      </c>
      <c r="M48" s="135">
        <f t="shared" si="16"/>
        <v>37.026</v>
      </c>
      <c r="N48" s="141">
        <f t="shared" si="17"/>
        <v>0.1836277210608761</v>
      </c>
      <c r="O48" s="140">
        <v>0.909</v>
      </c>
      <c r="P48" s="136">
        <v>2.405</v>
      </c>
      <c r="Q48" s="137">
        <v>115.03799999999998</v>
      </c>
      <c r="R48" s="136">
        <v>162.81099999999998</v>
      </c>
      <c r="S48" s="135">
        <f t="shared" si="18"/>
        <v>281.16299999999995</v>
      </c>
      <c r="T48" s="139">
        <f t="shared" si="5"/>
        <v>0.0012534590839619743</v>
      </c>
      <c r="U48" s="138">
        <v>32.922000000000004</v>
      </c>
      <c r="V48" s="136">
        <v>49.516</v>
      </c>
      <c r="W48" s="137">
        <v>69.859</v>
      </c>
      <c r="X48" s="136">
        <v>94.29500000000003</v>
      </c>
      <c r="Y48" s="135">
        <f t="shared" si="19"/>
        <v>246.59200000000004</v>
      </c>
      <c r="Z48" s="134">
        <f t="shared" si="20"/>
        <v>0.1401951401505317</v>
      </c>
    </row>
    <row r="49" spans="1:26" ht="18.75" customHeight="1">
      <c r="A49" s="142" t="s">
        <v>470</v>
      </c>
      <c r="B49" s="356" t="s">
        <v>470</v>
      </c>
      <c r="C49" s="140">
        <v>0</v>
      </c>
      <c r="D49" s="136">
        <v>0</v>
      </c>
      <c r="E49" s="137">
        <v>20.244</v>
      </c>
      <c r="F49" s="136">
        <v>21.634999999999998</v>
      </c>
      <c r="G49" s="135">
        <f t="shared" si="15"/>
        <v>41.879</v>
      </c>
      <c r="H49" s="139">
        <f t="shared" si="1"/>
        <v>0.001346506173530979</v>
      </c>
      <c r="I49" s="138"/>
      <c r="J49" s="136"/>
      <c r="K49" s="137">
        <v>0.045</v>
      </c>
      <c r="L49" s="136">
        <v>0.035</v>
      </c>
      <c r="M49" s="135">
        <f t="shared" si="16"/>
        <v>0.08</v>
      </c>
      <c r="N49" s="141">
        <f t="shared" si="17"/>
        <v>522.4875</v>
      </c>
      <c r="O49" s="140"/>
      <c r="P49" s="136"/>
      <c r="Q49" s="137">
        <v>157.39800000000002</v>
      </c>
      <c r="R49" s="136">
        <v>172.296</v>
      </c>
      <c r="S49" s="135">
        <f t="shared" si="18"/>
        <v>329.694</v>
      </c>
      <c r="T49" s="139">
        <f t="shared" si="5"/>
        <v>0.0014698162248509199</v>
      </c>
      <c r="U49" s="138"/>
      <c r="V49" s="136"/>
      <c r="W49" s="137">
        <v>11.224000000000002</v>
      </c>
      <c r="X49" s="136">
        <v>14.622</v>
      </c>
      <c r="Y49" s="135">
        <f t="shared" si="19"/>
        <v>25.846000000000004</v>
      </c>
      <c r="Z49" s="134" t="str">
        <f t="shared" si="20"/>
        <v>  *  </v>
      </c>
    </row>
    <row r="50" spans="1:26" ht="18.75" customHeight="1">
      <c r="A50" s="142" t="s">
        <v>483</v>
      </c>
      <c r="B50" s="356" t="s">
        <v>483</v>
      </c>
      <c r="C50" s="140">
        <v>6.757999999999999</v>
      </c>
      <c r="D50" s="136">
        <v>23.124</v>
      </c>
      <c r="E50" s="137">
        <v>0.165</v>
      </c>
      <c r="F50" s="136">
        <v>0.06</v>
      </c>
      <c r="G50" s="135">
        <f t="shared" si="15"/>
        <v>30.106999999999996</v>
      </c>
      <c r="H50" s="139">
        <f t="shared" si="1"/>
        <v>0.0009680092974162989</v>
      </c>
      <c r="I50" s="138">
        <v>3.7520000000000002</v>
      </c>
      <c r="J50" s="136">
        <v>10.643999999999998</v>
      </c>
      <c r="K50" s="137">
        <v>6.819999999999999</v>
      </c>
      <c r="L50" s="136">
        <v>17.689999999999998</v>
      </c>
      <c r="M50" s="135">
        <f t="shared" si="16"/>
        <v>38.90599999999999</v>
      </c>
      <c r="N50" s="141">
        <f t="shared" si="17"/>
        <v>-0.2261604893846707</v>
      </c>
      <c r="O50" s="140">
        <v>39.678000000000004</v>
      </c>
      <c r="P50" s="136">
        <v>110.05500000000002</v>
      </c>
      <c r="Q50" s="137">
        <v>16.949</v>
      </c>
      <c r="R50" s="136">
        <v>22.686</v>
      </c>
      <c r="S50" s="135">
        <f t="shared" si="18"/>
        <v>189.36800000000005</v>
      </c>
      <c r="T50" s="139">
        <f t="shared" si="5"/>
        <v>0.0008442257331573188</v>
      </c>
      <c r="U50" s="138">
        <v>104.87399999999998</v>
      </c>
      <c r="V50" s="136">
        <v>167.65499999999997</v>
      </c>
      <c r="W50" s="137">
        <v>19.907</v>
      </c>
      <c r="X50" s="136">
        <v>49.515</v>
      </c>
      <c r="Y50" s="135">
        <f t="shared" si="19"/>
        <v>341.9509999999999</v>
      </c>
      <c r="Z50" s="134">
        <f t="shared" si="20"/>
        <v>-0.44621305391708144</v>
      </c>
    </row>
    <row r="51" spans="1:26" ht="18.75" customHeight="1">
      <c r="A51" s="142" t="s">
        <v>493</v>
      </c>
      <c r="B51" s="356" t="s">
        <v>494</v>
      </c>
      <c r="C51" s="140">
        <v>0</v>
      </c>
      <c r="D51" s="136">
        <v>2.34</v>
      </c>
      <c r="E51" s="137">
        <v>1.25</v>
      </c>
      <c r="F51" s="136">
        <v>26.355</v>
      </c>
      <c r="G51" s="135">
        <f t="shared" si="15"/>
        <v>29.945</v>
      </c>
      <c r="H51" s="139">
        <f t="shared" si="1"/>
        <v>0.0009628006248092163</v>
      </c>
      <c r="I51" s="138">
        <v>7.8</v>
      </c>
      <c r="J51" s="136">
        <v>7.8</v>
      </c>
      <c r="K51" s="137"/>
      <c r="L51" s="136"/>
      <c r="M51" s="135">
        <f t="shared" si="16"/>
        <v>15.6</v>
      </c>
      <c r="N51" s="141">
        <f t="shared" si="17"/>
        <v>0.9195512820512821</v>
      </c>
      <c r="O51" s="140">
        <v>4.5</v>
      </c>
      <c r="P51" s="136">
        <v>26.459999999999997</v>
      </c>
      <c r="Q51" s="137">
        <v>11</v>
      </c>
      <c r="R51" s="136">
        <v>69.76</v>
      </c>
      <c r="S51" s="135">
        <f t="shared" si="18"/>
        <v>111.72</v>
      </c>
      <c r="T51" s="139">
        <f t="shared" si="5"/>
        <v>0.0004980614407309347</v>
      </c>
      <c r="U51" s="138">
        <v>50.099999999999994</v>
      </c>
      <c r="V51" s="136">
        <v>95.39999999999999</v>
      </c>
      <c r="W51" s="137">
        <v>0</v>
      </c>
      <c r="X51" s="136">
        <v>0.01</v>
      </c>
      <c r="Y51" s="135">
        <f t="shared" si="19"/>
        <v>145.51</v>
      </c>
      <c r="Z51" s="134">
        <f t="shared" si="20"/>
        <v>-0.2322177169953955</v>
      </c>
    </row>
    <row r="52" spans="1:26" ht="18.75" customHeight="1">
      <c r="A52" s="142" t="s">
        <v>470</v>
      </c>
      <c r="B52" s="356" t="s">
        <v>495</v>
      </c>
      <c r="C52" s="140">
        <v>14.7</v>
      </c>
      <c r="D52" s="136">
        <v>14.7</v>
      </c>
      <c r="E52" s="137">
        <v>0</v>
      </c>
      <c r="F52" s="136">
        <v>0</v>
      </c>
      <c r="G52" s="135">
        <f t="shared" si="15"/>
        <v>29.4</v>
      </c>
      <c r="H52" s="139">
        <f t="shared" si="1"/>
        <v>0.0009452776212853884</v>
      </c>
      <c r="I52" s="138">
        <v>2.5</v>
      </c>
      <c r="J52" s="136">
        <v>2.5</v>
      </c>
      <c r="K52" s="137">
        <v>1</v>
      </c>
      <c r="L52" s="136">
        <v>2</v>
      </c>
      <c r="M52" s="135">
        <f t="shared" si="16"/>
        <v>8</v>
      </c>
      <c r="N52" s="141">
        <f t="shared" si="17"/>
        <v>2.675</v>
      </c>
      <c r="O52" s="140">
        <v>57.2</v>
      </c>
      <c r="P52" s="136">
        <v>65.4</v>
      </c>
      <c r="Q52" s="137">
        <v>0</v>
      </c>
      <c r="R52" s="136">
        <v>0.08</v>
      </c>
      <c r="S52" s="135">
        <f t="shared" si="18"/>
        <v>122.68</v>
      </c>
      <c r="T52" s="139">
        <f t="shared" si="5"/>
        <v>0.0005469224628434575</v>
      </c>
      <c r="U52" s="138">
        <v>29.2</v>
      </c>
      <c r="V52" s="136">
        <v>27.599999999999998</v>
      </c>
      <c r="W52" s="137">
        <v>1.255</v>
      </c>
      <c r="X52" s="136">
        <v>2.05</v>
      </c>
      <c r="Y52" s="135">
        <f t="shared" si="19"/>
        <v>60.105</v>
      </c>
      <c r="Z52" s="134">
        <f t="shared" si="20"/>
        <v>1.0410947508526749</v>
      </c>
    </row>
    <row r="53" spans="1:26" ht="18.75" customHeight="1">
      <c r="A53" s="142" t="s">
        <v>437</v>
      </c>
      <c r="B53" s="356" t="s">
        <v>438</v>
      </c>
      <c r="C53" s="140">
        <v>4.599</v>
      </c>
      <c r="D53" s="136">
        <v>21.412</v>
      </c>
      <c r="E53" s="137">
        <v>0.6480000000000001</v>
      </c>
      <c r="F53" s="136">
        <v>1.33</v>
      </c>
      <c r="G53" s="135">
        <f t="shared" si="15"/>
        <v>27.988999999999997</v>
      </c>
      <c r="H53" s="139">
        <f t="shared" si="1"/>
        <v>0.0008999107259236985</v>
      </c>
      <c r="I53" s="138">
        <v>3.9559999999999995</v>
      </c>
      <c r="J53" s="136">
        <v>15.911999999999999</v>
      </c>
      <c r="K53" s="137">
        <v>0.895</v>
      </c>
      <c r="L53" s="136">
        <v>2.145</v>
      </c>
      <c r="M53" s="135">
        <f t="shared" si="16"/>
        <v>22.907999999999998</v>
      </c>
      <c r="N53" s="141">
        <f t="shared" si="17"/>
        <v>0.22180024445608515</v>
      </c>
      <c r="O53" s="140">
        <v>49.19400000000001</v>
      </c>
      <c r="P53" s="136">
        <v>134.62</v>
      </c>
      <c r="Q53" s="137">
        <v>6.699999999999998</v>
      </c>
      <c r="R53" s="136">
        <v>11.069999999999997</v>
      </c>
      <c r="S53" s="135">
        <f t="shared" si="18"/>
        <v>201.584</v>
      </c>
      <c r="T53" s="139">
        <f t="shared" si="5"/>
        <v>0.0008986861570739772</v>
      </c>
      <c r="U53" s="138">
        <v>32.669</v>
      </c>
      <c r="V53" s="136">
        <v>148.66299999999998</v>
      </c>
      <c r="W53" s="137">
        <v>10.042999999999992</v>
      </c>
      <c r="X53" s="136">
        <v>15.287999999999998</v>
      </c>
      <c r="Y53" s="135">
        <f t="shared" si="19"/>
        <v>206.663</v>
      </c>
      <c r="Z53" s="134">
        <f t="shared" si="20"/>
        <v>-0.024576242481721522</v>
      </c>
    </row>
    <row r="54" spans="1:26" ht="18.75" customHeight="1">
      <c r="A54" s="142" t="s">
        <v>467</v>
      </c>
      <c r="B54" s="356" t="s">
        <v>468</v>
      </c>
      <c r="C54" s="140">
        <v>0</v>
      </c>
      <c r="D54" s="136">
        <v>11.713999999999999</v>
      </c>
      <c r="E54" s="137">
        <v>6.869999999999999</v>
      </c>
      <c r="F54" s="136">
        <v>7.466</v>
      </c>
      <c r="G54" s="135">
        <f t="shared" si="15"/>
        <v>26.049999999999997</v>
      </c>
      <c r="H54" s="139">
        <f t="shared" si="1"/>
        <v>0.000837567416138924</v>
      </c>
      <c r="I54" s="138">
        <v>1.3659999999999999</v>
      </c>
      <c r="J54" s="136">
        <v>6.428</v>
      </c>
      <c r="K54" s="137">
        <v>4.968</v>
      </c>
      <c r="L54" s="136">
        <v>7.234999999999999</v>
      </c>
      <c r="M54" s="135">
        <f t="shared" si="16"/>
        <v>19.997</v>
      </c>
      <c r="N54" s="141">
        <f t="shared" si="17"/>
        <v>0.30269540431064645</v>
      </c>
      <c r="O54" s="140">
        <v>20.916</v>
      </c>
      <c r="P54" s="136">
        <v>106.69500000000001</v>
      </c>
      <c r="Q54" s="137">
        <v>54.852999999999994</v>
      </c>
      <c r="R54" s="136">
        <v>64.10899999999998</v>
      </c>
      <c r="S54" s="135">
        <f t="shared" si="18"/>
        <v>246.57299999999998</v>
      </c>
      <c r="T54" s="139">
        <f t="shared" si="5"/>
        <v>0.0010992526282254632</v>
      </c>
      <c r="U54" s="138">
        <v>11.870000000000001</v>
      </c>
      <c r="V54" s="136">
        <v>48.385999999999996</v>
      </c>
      <c r="W54" s="137">
        <v>51.087</v>
      </c>
      <c r="X54" s="136">
        <v>58.42600000000001</v>
      </c>
      <c r="Y54" s="135">
        <f t="shared" si="19"/>
        <v>169.769</v>
      </c>
      <c r="Z54" s="134">
        <f t="shared" si="20"/>
        <v>0.45240297109601846</v>
      </c>
    </row>
    <row r="55" spans="1:26" ht="18.75" customHeight="1">
      <c r="A55" s="142" t="s">
        <v>496</v>
      </c>
      <c r="B55" s="356" t="s">
        <v>496</v>
      </c>
      <c r="C55" s="140">
        <v>13.078999999999999</v>
      </c>
      <c r="D55" s="136">
        <v>10.874</v>
      </c>
      <c r="E55" s="137">
        <v>0</v>
      </c>
      <c r="F55" s="136">
        <v>0</v>
      </c>
      <c r="G55" s="135">
        <f t="shared" si="15"/>
        <v>23.953</v>
      </c>
      <c r="H55" s="139">
        <f t="shared" si="1"/>
        <v>0.0007701440429472419</v>
      </c>
      <c r="I55" s="138">
        <v>27.21</v>
      </c>
      <c r="J55" s="136">
        <v>16.619999999999997</v>
      </c>
      <c r="K55" s="137">
        <v>0</v>
      </c>
      <c r="L55" s="136">
        <v>0.06</v>
      </c>
      <c r="M55" s="135">
        <f t="shared" si="16"/>
        <v>43.89</v>
      </c>
      <c r="N55" s="141">
        <f t="shared" si="17"/>
        <v>-0.45424925951241746</v>
      </c>
      <c r="O55" s="140">
        <v>100.04699999999998</v>
      </c>
      <c r="P55" s="136">
        <v>91.659</v>
      </c>
      <c r="Q55" s="137">
        <v>4.525</v>
      </c>
      <c r="R55" s="136">
        <v>1.125</v>
      </c>
      <c r="S55" s="135">
        <f t="shared" si="18"/>
        <v>197.356</v>
      </c>
      <c r="T55" s="139">
        <f t="shared" si="5"/>
        <v>0.0008798372153320295</v>
      </c>
      <c r="U55" s="138">
        <v>102.87700000000002</v>
      </c>
      <c r="V55" s="136">
        <v>94.34400000000001</v>
      </c>
      <c r="W55" s="137">
        <v>24.419</v>
      </c>
      <c r="X55" s="136">
        <v>27.789999999999992</v>
      </c>
      <c r="Y55" s="135">
        <f t="shared" si="19"/>
        <v>249.43000000000004</v>
      </c>
      <c r="Z55" s="134">
        <f t="shared" si="20"/>
        <v>-0.2087720001603658</v>
      </c>
    </row>
    <row r="56" spans="1:26" ht="18.75" customHeight="1">
      <c r="A56" s="142" t="s">
        <v>457</v>
      </c>
      <c r="B56" s="356" t="s">
        <v>458</v>
      </c>
      <c r="C56" s="140">
        <v>2.271</v>
      </c>
      <c r="D56" s="136">
        <v>2.26</v>
      </c>
      <c r="E56" s="137">
        <v>9.344</v>
      </c>
      <c r="F56" s="136">
        <v>9.81</v>
      </c>
      <c r="G56" s="135">
        <f t="shared" si="15"/>
        <v>23.685000000000002</v>
      </c>
      <c r="H56" s="139">
        <f t="shared" si="1"/>
        <v>0.0007615272265355247</v>
      </c>
      <c r="I56" s="138">
        <v>8.75</v>
      </c>
      <c r="J56" s="136">
        <v>10.373</v>
      </c>
      <c r="K56" s="137">
        <v>12.123</v>
      </c>
      <c r="L56" s="136">
        <v>14.814</v>
      </c>
      <c r="M56" s="135">
        <f t="shared" si="16"/>
        <v>46.059999999999995</v>
      </c>
      <c r="N56" s="141" t="s">
        <v>50</v>
      </c>
      <c r="O56" s="140">
        <v>65.066</v>
      </c>
      <c r="P56" s="136">
        <v>72.27600000000001</v>
      </c>
      <c r="Q56" s="137">
        <v>62.95700000000001</v>
      </c>
      <c r="R56" s="136">
        <v>81.76</v>
      </c>
      <c r="S56" s="135">
        <f t="shared" si="18"/>
        <v>282.059</v>
      </c>
      <c r="T56" s="139">
        <f t="shared" si="5"/>
        <v>0.0012574535616821224</v>
      </c>
      <c r="U56" s="138">
        <v>81.45</v>
      </c>
      <c r="V56" s="136">
        <v>89.483</v>
      </c>
      <c r="W56" s="137">
        <v>116.47500000000001</v>
      </c>
      <c r="X56" s="136">
        <v>126.22099999999998</v>
      </c>
      <c r="Y56" s="135">
        <f t="shared" si="19"/>
        <v>413.629</v>
      </c>
      <c r="Z56" s="134">
        <f t="shared" si="20"/>
        <v>-0.3180869813286785</v>
      </c>
    </row>
    <row r="57" spans="1:26" ht="18.75" customHeight="1">
      <c r="A57" s="142" t="s">
        <v>453</v>
      </c>
      <c r="B57" s="356" t="s">
        <v>454</v>
      </c>
      <c r="C57" s="140">
        <v>0</v>
      </c>
      <c r="D57" s="136">
        <v>0</v>
      </c>
      <c r="E57" s="137">
        <v>11.938</v>
      </c>
      <c r="F57" s="136">
        <v>11.719000000000001</v>
      </c>
      <c r="G57" s="135">
        <f t="shared" si="15"/>
        <v>23.657000000000004</v>
      </c>
      <c r="H57" s="139">
        <f t="shared" si="1"/>
        <v>0.0007606269621343006</v>
      </c>
      <c r="I57" s="138"/>
      <c r="J57" s="136"/>
      <c r="K57" s="137">
        <v>49.68299999999999</v>
      </c>
      <c r="L57" s="136">
        <v>50.409000000000006</v>
      </c>
      <c r="M57" s="135">
        <f t="shared" si="16"/>
        <v>100.092</v>
      </c>
      <c r="N57" s="141">
        <f t="shared" si="17"/>
        <v>-0.7636474443511969</v>
      </c>
      <c r="O57" s="140"/>
      <c r="P57" s="136"/>
      <c r="Q57" s="137">
        <v>141.92100000000002</v>
      </c>
      <c r="R57" s="136">
        <v>154.761</v>
      </c>
      <c r="S57" s="135">
        <f t="shared" si="18"/>
        <v>296.682</v>
      </c>
      <c r="T57" s="139">
        <f t="shared" si="5"/>
        <v>0.0013226446863492227</v>
      </c>
      <c r="U57" s="138">
        <v>3.8</v>
      </c>
      <c r="V57" s="136">
        <v>3.9</v>
      </c>
      <c r="W57" s="137">
        <v>322.76900000000006</v>
      </c>
      <c r="X57" s="136">
        <v>346.2039999999999</v>
      </c>
      <c r="Y57" s="135">
        <f t="shared" si="19"/>
        <v>676.673</v>
      </c>
      <c r="Z57" s="134">
        <f t="shared" si="20"/>
        <v>-0.5615577982275042</v>
      </c>
    </row>
    <row r="58" spans="1:26" ht="18.75" customHeight="1">
      <c r="A58" s="142" t="s">
        <v>478</v>
      </c>
      <c r="B58" s="356" t="s">
        <v>478</v>
      </c>
      <c r="C58" s="140">
        <v>0.003</v>
      </c>
      <c r="D58" s="136">
        <v>0.795</v>
      </c>
      <c r="E58" s="137">
        <v>18.808000000000003</v>
      </c>
      <c r="F58" s="136">
        <v>3.979</v>
      </c>
      <c r="G58" s="135">
        <f t="shared" si="15"/>
        <v>23.585</v>
      </c>
      <c r="H58" s="139">
        <f t="shared" si="1"/>
        <v>0.0007583119965311526</v>
      </c>
      <c r="I58" s="138">
        <v>0.151</v>
      </c>
      <c r="J58" s="136">
        <v>1.322</v>
      </c>
      <c r="K58" s="137">
        <v>3.192</v>
      </c>
      <c r="L58" s="136">
        <v>4.093</v>
      </c>
      <c r="M58" s="135">
        <f t="shared" si="16"/>
        <v>8.758</v>
      </c>
      <c r="N58" s="141">
        <f t="shared" si="17"/>
        <v>1.6929664306919392</v>
      </c>
      <c r="O58" s="140">
        <v>0.8550000000000001</v>
      </c>
      <c r="P58" s="136">
        <v>5.434</v>
      </c>
      <c r="Q58" s="137">
        <v>28.557</v>
      </c>
      <c r="R58" s="136">
        <v>37.30100000000001</v>
      </c>
      <c r="S58" s="135">
        <f t="shared" si="18"/>
        <v>72.147</v>
      </c>
      <c r="T58" s="139">
        <f t="shared" si="5"/>
        <v>0.0003216401607985566</v>
      </c>
      <c r="U58" s="138">
        <v>1.631</v>
      </c>
      <c r="V58" s="136">
        <v>8.662</v>
      </c>
      <c r="W58" s="137">
        <v>25.226</v>
      </c>
      <c r="X58" s="136">
        <v>66.49100000000001</v>
      </c>
      <c r="Y58" s="135">
        <f t="shared" si="19"/>
        <v>102.01000000000002</v>
      </c>
      <c r="Z58" s="134">
        <f t="shared" si="20"/>
        <v>-0.29274580923438887</v>
      </c>
    </row>
    <row r="59" spans="1:26" ht="18.75" customHeight="1">
      <c r="A59" s="142" t="s">
        <v>497</v>
      </c>
      <c r="B59" s="356" t="s">
        <v>498</v>
      </c>
      <c r="C59" s="140">
        <v>0</v>
      </c>
      <c r="D59" s="136">
        <v>0</v>
      </c>
      <c r="E59" s="137">
        <v>4.404</v>
      </c>
      <c r="F59" s="136">
        <v>18.261000000000003</v>
      </c>
      <c r="G59" s="135">
        <f t="shared" si="15"/>
        <v>22.665000000000003</v>
      </c>
      <c r="H59" s="139">
        <f t="shared" si="1"/>
        <v>0.0007287318804909297</v>
      </c>
      <c r="I59" s="138"/>
      <c r="J59" s="136"/>
      <c r="K59" s="137">
        <v>12.265</v>
      </c>
      <c r="L59" s="136">
        <v>0.29000000000000004</v>
      </c>
      <c r="M59" s="135">
        <f t="shared" si="16"/>
        <v>12.555</v>
      </c>
      <c r="N59" s="141">
        <f t="shared" si="17"/>
        <v>0.8052568697729992</v>
      </c>
      <c r="O59" s="140"/>
      <c r="P59" s="136"/>
      <c r="Q59" s="137">
        <v>25.842000000000006</v>
      </c>
      <c r="R59" s="136">
        <v>21.441000000000003</v>
      </c>
      <c r="S59" s="135">
        <f t="shared" si="18"/>
        <v>47.28300000000001</v>
      </c>
      <c r="T59" s="139">
        <f t="shared" si="5"/>
        <v>0.00021079340406445388</v>
      </c>
      <c r="U59" s="138"/>
      <c r="V59" s="136"/>
      <c r="W59" s="137">
        <v>27.480000000000004</v>
      </c>
      <c r="X59" s="136">
        <v>51.501999999999995</v>
      </c>
      <c r="Y59" s="135">
        <f t="shared" si="19"/>
        <v>78.982</v>
      </c>
      <c r="Z59" s="134">
        <f t="shared" si="20"/>
        <v>-0.4013446101643411</v>
      </c>
    </row>
    <row r="60" spans="1:26" ht="18.75" customHeight="1">
      <c r="A60" s="142" t="s">
        <v>469</v>
      </c>
      <c r="B60" s="356" t="s">
        <v>499</v>
      </c>
      <c r="C60" s="140">
        <v>9.3</v>
      </c>
      <c r="D60" s="136">
        <v>10.8</v>
      </c>
      <c r="E60" s="137">
        <v>0.22499999999999998</v>
      </c>
      <c r="F60" s="136">
        <v>1.533</v>
      </c>
      <c r="G60" s="135">
        <f t="shared" si="15"/>
        <v>21.858000000000004</v>
      </c>
      <c r="H60" s="139">
        <f t="shared" si="1"/>
        <v>0.0007027849743556471</v>
      </c>
      <c r="I60" s="138"/>
      <c r="J60" s="136"/>
      <c r="K60" s="137">
        <v>0.24300000000000002</v>
      </c>
      <c r="L60" s="136">
        <v>0.746</v>
      </c>
      <c r="M60" s="135">
        <f t="shared" si="16"/>
        <v>0.989</v>
      </c>
      <c r="N60" s="141">
        <f t="shared" si="17"/>
        <v>21.101112234580388</v>
      </c>
      <c r="O60" s="140">
        <v>11.280000000000001</v>
      </c>
      <c r="P60" s="136">
        <v>24.130000000000003</v>
      </c>
      <c r="Q60" s="137">
        <v>1.065</v>
      </c>
      <c r="R60" s="136">
        <v>7.61</v>
      </c>
      <c r="S60" s="135">
        <f t="shared" si="18"/>
        <v>44.085</v>
      </c>
      <c r="T60" s="139">
        <f t="shared" si="5"/>
        <v>0.00019653632845169401</v>
      </c>
      <c r="U60" s="138">
        <v>5.01</v>
      </c>
      <c r="V60" s="136">
        <v>10.553</v>
      </c>
      <c r="W60" s="137">
        <v>0.7300000000000001</v>
      </c>
      <c r="X60" s="136">
        <v>3.745</v>
      </c>
      <c r="Y60" s="135">
        <f t="shared" si="19"/>
        <v>20.038</v>
      </c>
      <c r="Z60" s="134">
        <f t="shared" si="20"/>
        <v>1.2000698672522208</v>
      </c>
    </row>
    <row r="61" spans="1:26" ht="18.75" customHeight="1">
      <c r="A61" s="142" t="s">
        <v>431</v>
      </c>
      <c r="B61" s="356" t="s">
        <v>432</v>
      </c>
      <c r="C61" s="140">
        <v>5.914</v>
      </c>
      <c r="D61" s="136">
        <v>14.911</v>
      </c>
      <c r="E61" s="137">
        <v>0</v>
      </c>
      <c r="F61" s="136">
        <v>0.2</v>
      </c>
      <c r="G61" s="135">
        <f t="shared" si="15"/>
        <v>21.025</v>
      </c>
      <c r="H61" s="139">
        <f t="shared" si="1"/>
        <v>0.0006760021084192276</v>
      </c>
      <c r="I61" s="138">
        <v>4.8340000000000005</v>
      </c>
      <c r="J61" s="136">
        <v>16.734</v>
      </c>
      <c r="K61" s="137">
        <v>0.42000000000000004</v>
      </c>
      <c r="L61" s="136">
        <v>0.2</v>
      </c>
      <c r="M61" s="135">
        <f t="shared" si="16"/>
        <v>22.188000000000002</v>
      </c>
      <c r="N61" s="141">
        <f t="shared" si="17"/>
        <v>-0.05241572020912222</v>
      </c>
      <c r="O61" s="140">
        <v>39.870999999999995</v>
      </c>
      <c r="P61" s="136">
        <v>95.18499999999997</v>
      </c>
      <c r="Q61" s="137">
        <v>0.255</v>
      </c>
      <c r="R61" s="136">
        <v>0.2</v>
      </c>
      <c r="S61" s="135">
        <f t="shared" si="18"/>
        <v>135.51099999999997</v>
      </c>
      <c r="T61" s="139">
        <f t="shared" si="5"/>
        <v>0.000604124632070262</v>
      </c>
      <c r="U61" s="138">
        <v>29.795000000000005</v>
      </c>
      <c r="V61" s="136">
        <v>85.513</v>
      </c>
      <c r="W61" s="137">
        <v>1.635</v>
      </c>
      <c r="X61" s="136">
        <v>1.4229999999999998</v>
      </c>
      <c r="Y61" s="135">
        <f t="shared" si="19"/>
        <v>118.36600000000001</v>
      </c>
      <c r="Z61" s="134">
        <f t="shared" si="20"/>
        <v>0.14484733791798288</v>
      </c>
    </row>
    <row r="62" spans="1:26" ht="18.75" customHeight="1" thickBot="1">
      <c r="A62" s="133" t="s">
        <v>56</v>
      </c>
      <c r="B62" s="357" t="s">
        <v>56</v>
      </c>
      <c r="C62" s="131">
        <v>19.849000000000004</v>
      </c>
      <c r="D62" s="127">
        <v>42.376</v>
      </c>
      <c r="E62" s="128">
        <v>80.58500000000001</v>
      </c>
      <c r="F62" s="127">
        <v>130.361</v>
      </c>
      <c r="G62" s="126">
        <f t="shared" si="15"/>
        <v>273.171</v>
      </c>
      <c r="H62" s="130">
        <f t="shared" si="1"/>
        <v>0.008783075955243226</v>
      </c>
      <c r="I62" s="129">
        <v>45.79699999999999</v>
      </c>
      <c r="J62" s="127">
        <v>72.94399999999999</v>
      </c>
      <c r="K62" s="128">
        <v>111.433</v>
      </c>
      <c r="L62" s="127">
        <v>207.35999999999993</v>
      </c>
      <c r="M62" s="126">
        <f t="shared" si="16"/>
        <v>437.5339999999999</v>
      </c>
      <c r="N62" s="132">
        <f t="shared" si="17"/>
        <v>-0.3756576631758902</v>
      </c>
      <c r="O62" s="131">
        <v>345.1720000000001</v>
      </c>
      <c r="P62" s="127">
        <v>391.2920000000001</v>
      </c>
      <c r="Q62" s="128">
        <v>661.2399999999996</v>
      </c>
      <c r="R62" s="127">
        <v>938.581999999999</v>
      </c>
      <c r="S62" s="126">
        <f t="shared" si="18"/>
        <v>2336.2859999999987</v>
      </c>
      <c r="T62" s="130">
        <f t="shared" si="5"/>
        <v>0.010415449079122016</v>
      </c>
      <c r="U62" s="129">
        <v>430.8940000000001</v>
      </c>
      <c r="V62" s="127">
        <v>656.711</v>
      </c>
      <c r="W62" s="128">
        <v>966.4789999999997</v>
      </c>
      <c r="X62" s="127">
        <v>1847.314</v>
      </c>
      <c r="Y62" s="126">
        <f t="shared" si="19"/>
        <v>3901.398</v>
      </c>
      <c r="Z62" s="125">
        <f t="shared" si="20"/>
        <v>-0.40116696630284876</v>
      </c>
    </row>
    <row r="63" spans="1:2" ht="15.75" thickTop="1">
      <c r="A63" s="124" t="s">
        <v>43</v>
      </c>
      <c r="B63" s="124"/>
    </row>
    <row r="64" spans="1:2" ht="15">
      <c r="A64" s="124" t="s">
        <v>147</v>
      </c>
      <c r="B64" s="124"/>
    </row>
    <row r="65" spans="1:3" ht="14.25">
      <c r="A65" s="358" t="s">
        <v>125</v>
      </c>
      <c r="B65" s="359"/>
      <c r="C65" s="359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3:Z65536 N63:N65536 Z3 N3 N5:N8 Z5:Z8">
    <cfRule type="cellIs" priority="3" dxfId="101" operator="lessThan" stopIfTrue="1">
      <formula>0</formula>
    </cfRule>
  </conditionalFormatting>
  <conditionalFormatting sqref="Z9:Z62 N9:N62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421875" style="123" customWidth="1"/>
    <col min="2" max="2" width="38.140625" style="123" customWidth="1"/>
    <col min="3" max="3" width="11.00390625" style="123" customWidth="1"/>
    <col min="4" max="4" width="12.421875" style="123" bestFit="1" customWidth="1"/>
    <col min="5" max="5" width="9.00390625" style="123" bestFit="1" customWidth="1"/>
    <col min="6" max="6" width="11.140625" style="123" bestFit="1" customWidth="1"/>
    <col min="7" max="7" width="12.00390625" style="123" bestFit="1" customWidth="1"/>
    <col min="8" max="8" width="10.7109375" style="123" customWidth="1"/>
    <col min="9" max="10" width="11.57421875" style="123" bestFit="1" customWidth="1"/>
    <col min="11" max="11" width="9.00390625" style="123" bestFit="1" customWidth="1"/>
    <col min="12" max="12" width="11.140625" style="123" bestFit="1" customWidth="1"/>
    <col min="13" max="13" width="11.57421875" style="123" bestFit="1" customWidth="1"/>
    <col min="14" max="14" width="9.421875" style="123" customWidth="1"/>
    <col min="15" max="15" width="11.57421875" style="123" bestFit="1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2" width="11.57421875" style="123" bestFit="1" customWidth="1"/>
    <col min="23" max="23" width="10.28125" style="123" customWidth="1"/>
    <col min="24" max="24" width="11.28125" style="123" customWidth="1"/>
    <col min="25" max="25" width="11.574218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59" t="s">
        <v>28</v>
      </c>
      <c r="B1" s="455"/>
    </row>
    <row r="2" spans="24:27" ht="18">
      <c r="X2" s="471"/>
      <c r="Y2" s="472"/>
      <c r="Z2" s="472"/>
      <c r="AA2" s="471"/>
    </row>
    <row r="3" ht="5.25" customHeight="1" thickBot="1"/>
    <row r="4" spans="1:26" ht="24.75" customHeight="1" thickTop="1">
      <c r="A4" s="592" t="s">
        <v>126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4"/>
    </row>
    <row r="5" spans="1:26" ht="21" customHeight="1" thickBot="1">
      <c r="A5" s="604" t="s">
        <v>45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6"/>
    </row>
    <row r="6" spans="1:26" s="169" customFormat="1" ht="19.5" customHeight="1" thickBot="1" thickTop="1">
      <c r="A6" s="669" t="s">
        <v>121</v>
      </c>
      <c r="B6" s="669" t="s">
        <v>122</v>
      </c>
      <c r="C6" s="581" t="s">
        <v>36</v>
      </c>
      <c r="D6" s="582"/>
      <c r="E6" s="582"/>
      <c r="F6" s="582"/>
      <c r="G6" s="582"/>
      <c r="H6" s="582"/>
      <c r="I6" s="582"/>
      <c r="J6" s="582"/>
      <c r="K6" s="583"/>
      <c r="L6" s="583"/>
      <c r="M6" s="583"/>
      <c r="N6" s="584"/>
      <c r="O6" s="585" t="s">
        <v>35</v>
      </c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4"/>
    </row>
    <row r="7" spans="1:26" s="168" customFormat="1" ht="26.25" customHeight="1" thickBot="1">
      <c r="A7" s="670"/>
      <c r="B7" s="670"/>
      <c r="C7" s="680" t="s">
        <v>157</v>
      </c>
      <c r="D7" s="676"/>
      <c r="E7" s="676"/>
      <c r="F7" s="676"/>
      <c r="G7" s="677"/>
      <c r="H7" s="578" t="s">
        <v>34</v>
      </c>
      <c r="I7" s="680" t="s">
        <v>158</v>
      </c>
      <c r="J7" s="676"/>
      <c r="K7" s="676"/>
      <c r="L7" s="676"/>
      <c r="M7" s="677"/>
      <c r="N7" s="578" t="s">
        <v>33</v>
      </c>
      <c r="O7" s="675" t="s">
        <v>159</v>
      </c>
      <c r="P7" s="676"/>
      <c r="Q7" s="676"/>
      <c r="R7" s="676"/>
      <c r="S7" s="677"/>
      <c r="T7" s="578" t="s">
        <v>34</v>
      </c>
      <c r="U7" s="675" t="s">
        <v>160</v>
      </c>
      <c r="V7" s="676"/>
      <c r="W7" s="676"/>
      <c r="X7" s="676"/>
      <c r="Y7" s="677"/>
      <c r="Z7" s="578" t="s">
        <v>33</v>
      </c>
    </row>
    <row r="8" spans="1:26" s="163" customFormat="1" ht="26.25" customHeight="1">
      <c r="A8" s="671"/>
      <c r="B8" s="671"/>
      <c r="C8" s="601" t="s">
        <v>22</v>
      </c>
      <c r="D8" s="602"/>
      <c r="E8" s="599" t="s">
        <v>21</v>
      </c>
      <c r="F8" s="600"/>
      <c r="G8" s="586" t="s">
        <v>17</v>
      </c>
      <c r="H8" s="579"/>
      <c r="I8" s="601" t="s">
        <v>22</v>
      </c>
      <c r="J8" s="602"/>
      <c r="K8" s="599" t="s">
        <v>21</v>
      </c>
      <c r="L8" s="600"/>
      <c r="M8" s="586" t="s">
        <v>17</v>
      </c>
      <c r="N8" s="579"/>
      <c r="O8" s="602" t="s">
        <v>22</v>
      </c>
      <c r="P8" s="602"/>
      <c r="Q8" s="607" t="s">
        <v>21</v>
      </c>
      <c r="R8" s="602"/>
      <c r="S8" s="586" t="s">
        <v>17</v>
      </c>
      <c r="T8" s="579"/>
      <c r="U8" s="608" t="s">
        <v>22</v>
      </c>
      <c r="V8" s="600"/>
      <c r="W8" s="599" t="s">
        <v>21</v>
      </c>
      <c r="X8" s="603"/>
      <c r="Y8" s="586" t="s">
        <v>17</v>
      </c>
      <c r="Z8" s="579"/>
    </row>
    <row r="9" spans="1:26" s="163" customFormat="1" ht="31.5" thickBot="1">
      <c r="A9" s="672"/>
      <c r="B9" s="672"/>
      <c r="C9" s="166" t="s">
        <v>19</v>
      </c>
      <c r="D9" s="164" t="s">
        <v>18</v>
      </c>
      <c r="E9" s="165" t="s">
        <v>19</v>
      </c>
      <c r="F9" s="164" t="s">
        <v>18</v>
      </c>
      <c r="G9" s="587"/>
      <c r="H9" s="580"/>
      <c r="I9" s="166" t="s">
        <v>19</v>
      </c>
      <c r="J9" s="164" t="s">
        <v>18</v>
      </c>
      <c r="K9" s="165" t="s">
        <v>19</v>
      </c>
      <c r="L9" s="164" t="s">
        <v>18</v>
      </c>
      <c r="M9" s="587"/>
      <c r="N9" s="580"/>
      <c r="O9" s="167" t="s">
        <v>19</v>
      </c>
      <c r="P9" s="164" t="s">
        <v>18</v>
      </c>
      <c r="Q9" s="165" t="s">
        <v>19</v>
      </c>
      <c r="R9" s="164" t="s">
        <v>18</v>
      </c>
      <c r="S9" s="587"/>
      <c r="T9" s="580"/>
      <c r="U9" s="166" t="s">
        <v>19</v>
      </c>
      <c r="V9" s="164" t="s">
        <v>18</v>
      </c>
      <c r="W9" s="165" t="s">
        <v>19</v>
      </c>
      <c r="X9" s="164" t="s">
        <v>18</v>
      </c>
      <c r="Y9" s="587"/>
      <c r="Z9" s="580"/>
    </row>
    <row r="10" spans="1:26" s="152" customFormat="1" ht="18" customHeight="1" thickBot="1" thickTop="1">
      <c r="A10" s="162" t="s">
        <v>24</v>
      </c>
      <c r="B10" s="354"/>
      <c r="C10" s="161">
        <f>SUM(C11:C21)</f>
        <v>522508</v>
      </c>
      <c r="D10" s="155">
        <f>SUM(D11:D21)</f>
        <v>492090</v>
      </c>
      <c r="E10" s="156">
        <f>SUM(E11:E21)</f>
        <v>2375</v>
      </c>
      <c r="F10" s="155">
        <f>SUM(F11:F21)</f>
        <v>2186</v>
      </c>
      <c r="G10" s="154">
        <f aca="true" t="shared" si="0" ref="G10:G18">SUM(C10:F10)</f>
        <v>1019159</v>
      </c>
      <c r="H10" s="158">
        <f aca="true" t="shared" si="1" ref="H10:H21">G10/$G$10</f>
        <v>1</v>
      </c>
      <c r="I10" s="157">
        <f>SUM(I11:I21)</f>
        <v>486558</v>
      </c>
      <c r="J10" s="155">
        <f>SUM(J11:J21)</f>
        <v>456240</v>
      </c>
      <c r="K10" s="156">
        <f>SUM(K11:K21)</f>
        <v>2805</v>
      </c>
      <c r="L10" s="155">
        <f>SUM(L11:L21)</f>
        <v>2709</v>
      </c>
      <c r="M10" s="154">
        <f aca="true" t="shared" si="2" ref="M10:M21">SUM(I10:L10)</f>
        <v>948312</v>
      </c>
      <c r="N10" s="160">
        <f aca="true" t="shared" si="3" ref="N10:N18">IF(ISERROR(G10/M10-1),"         /0",(G10/M10-1))</f>
        <v>0.07470853474383965</v>
      </c>
      <c r="O10" s="159">
        <f>SUM(O11:O21)</f>
        <v>3627351</v>
      </c>
      <c r="P10" s="155">
        <f>SUM(P11:P21)</f>
        <v>3538718</v>
      </c>
      <c r="Q10" s="156">
        <f>SUM(Q11:Q21)</f>
        <v>27955</v>
      </c>
      <c r="R10" s="155">
        <f>SUM(R11:R21)</f>
        <v>28965</v>
      </c>
      <c r="S10" s="154">
        <f aca="true" t="shared" si="4" ref="S10:S18">SUM(O10:R10)</f>
        <v>7222989</v>
      </c>
      <c r="T10" s="158">
        <f aca="true" t="shared" si="5" ref="T10:T21">S10/$S$10</f>
        <v>1</v>
      </c>
      <c r="U10" s="157">
        <f>SUM(U11:U21)</f>
        <v>3233801</v>
      </c>
      <c r="V10" s="155">
        <f>SUM(V11:V21)</f>
        <v>3146925</v>
      </c>
      <c r="W10" s="156">
        <f>SUM(W11:W21)</f>
        <v>30126</v>
      </c>
      <c r="X10" s="155">
        <f>SUM(X11:X21)</f>
        <v>27913</v>
      </c>
      <c r="Y10" s="154">
        <f aca="true" t="shared" si="6" ref="Y10:Y18">SUM(U10:X10)</f>
        <v>6438765</v>
      </c>
      <c r="Z10" s="153">
        <f>IF(ISERROR(S10/Y10-1),"         /0",(S10/Y10-1))</f>
        <v>0.12179727012866604</v>
      </c>
    </row>
    <row r="11" spans="1:26" ht="21" customHeight="1" thickTop="1">
      <c r="A11" s="151" t="s">
        <v>392</v>
      </c>
      <c r="B11" s="355" t="s">
        <v>393</v>
      </c>
      <c r="C11" s="149">
        <v>345742</v>
      </c>
      <c r="D11" s="145">
        <v>338428</v>
      </c>
      <c r="E11" s="146">
        <v>1403</v>
      </c>
      <c r="F11" s="145">
        <v>1174</v>
      </c>
      <c r="G11" s="144">
        <f t="shared" si="0"/>
        <v>686747</v>
      </c>
      <c r="H11" s="148">
        <f t="shared" si="1"/>
        <v>0.6738369577269101</v>
      </c>
      <c r="I11" s="147">
        <v>324555</v>
      </c>
      <c r="J11" s="145">
        <v>312961</v>
      </c>
      <c r="K11" s="146">
        <v>1140</v>
      </c>
      <c r="L11" s="145">
        <v>1054</v>
      </c>
      <c r="M11" s="144">
        <f t="shared" si="2"/>
        <v>639710</v>
      </c>
      <c r="N11" s="150">
        <f t="shared" si="3"/>
        <v>0.07352863016054156</v>
      </c>
      <c r="O11" s="149">
        <v>2449134</v>
      </c>
      <c r="P11" s="145">
        <v>2427655</v>
      </c>
      <c r="Q11" s="146">
        <v>17194</v>
      </c>
      <c r="R11" s="145">
        <v>17898</v>
      </c>
      <c r="S11" s="144">
        <f t="shared" si="4"/>
        <v>4911881</v>
      </c>
      <c r="T11" s="148">
        <f t="shared" si="5"/>
        <v>0.6800344012707205</v>
      </c>
      <c r="U11" s="147">
        <v>2144683</v>
      </c>
      <c r="V11" s="145">
        <v>2123659</v>
      </c>
      <c r="W11" s="146">
        <v>16186</v>
      </c>
      <c r="X11" s="145">
        <v>13842</v>
      </c>
      <c r="Y11" s="144">
        <f t="shared" si="6"/>
        <v>4298370</v>
      </c>
      <c r="Z11" s="143">
        <f aca="true" t="shared" si="7" ref="Z11:Z18">IF(ISERROR(S11/Y11-1),"         /0",IF(S11/Y11&gt;5,"  *  ",(S11/Y11-1)))</f>
        <v>0.14273108178216387</v>
      </c>
    </row>
    <row r="12" spans="1:26" ht="21" customHeight="1">
      <c r="A12" s="142" t="s">
        <v>394</v>
      </c>
      <c r="B12" s="356" t="s">
        <v>395</v>
      </c>
      <c r="C12" s="140">
        <v>65307</v>
      </c>
      <c r="D12" s="136">
        <v>56451</v>
      </c>
      <c r="E12" s="137">
        <v>3</v>
      </c>
      <c r="F12" s="136">
        <v>7</v>
      </c>
      <c r="G12" s="135">
        <f t="shared" si="0"/>
        <v>121768</v>
      </c>
      <c r="H12" s="139">
        <f t="shared" si="1"/>
        <v>0.11947890368431226</v>
      </c>
      <c r="I12" s="138">
        <v>60706</v>
      </c>
      <c r="J12" s="136">
        <v>50368</v>
      </c>
      <c r="K12" s="137">
        <v>561</v>
      </c>
      <c r="L12" s="136">
        <v>565</v>
      </c>
      <c r="M12" s="144">
        <f t="shared" si="2"/>
        <v>112200</v>
      </c>
      <c r="N12" s="141">
        <f t="shared" si="3"/>
        <v>0.0852762923351158</v>
      </c>
      <c r="O12" s="140">
        <v>423703</v>
      </c>
      <c r="P12" s="136">
        <v>414431</v>
      </c>
      <c r="Q12" s="137">
        <v>3911</v>
      </c>
      <c r="R12" s="136">
        <v>4086</v>
      </c>
      <c r="S12" s="135">
        <f t="shared" si="4"/>
        <v>846131</v>
      </c>
      <c r="T12" s="139">
        <f t="shared" si="5"/>
        <v>0.1171441628943364</v>
      </c>
      <c r="U12" s="138">
        <v>385946</v>
      </c>
      <c r="V12" s="136">
        <v>371767</v>
      </c>
      <c r="W12" s="137">
        <v>4912</v>
      </c>
      <c r="X12" s="136">
        <v>5410</v>
      </c>
      <c r="Y12" s="135">
        <f t="shared" si="6"/>
        <v>768035</v>
      </c>
      <c r="Z12" s="134">
        <f t="shared" si="7"/>
        <v>0.1016828660152207</v>
      </c>
    </row>
    <row r="13" spans="1:26" ht="21" customHeight="1">
      <c r="A13" s="142" t="s">
        <v>396</v>
      </c>
      <c r="B13" s="356" t="s">
        <v>397</v>
      </c>
      <c r="C13" s="140">
        <v>48422</v>
      </c>
      <c r="D13" s="136">
        <v>42177</v>
      </c>
      <c r="E13" s="137">
        <v>821</v>
      </c>
      <c r="F13" s="136">
        <v>847</v>
      </c>
      <c r="G13" s="135">
        <f t="shared" si="0"/>
        <v>92267</v>
      </c>
      <c r="H13" s="139">
        <f t="shared" si="1"/>
        <v>0.0905324880612348</v>
      </c>
      <c r="I13" s="138">
        <v>41832</v>
      </c>
      <c r="J13" s="136">
        <v>40354</v>
      </c>
      <c r="K13" s="137">
        <v>855</v>
      </c>
      <c r="L13" s="136">
        <v>842</v>
      </c>
      <c r="M13" s="144">
        <f t="shared" si="2"/>
        <v>83883</v>
      </c>
      <c r="N13" s="141">
        <f t="shared" si="3"/>
        <v>0.09994873812333838</v>
      </c>
      <c r="O13" s="140">
        <v>299375</v>
      </c>
      <c r="P13" s="136">
        <v>272085</v>
      </c>
      <c r="Q13" s="137">
        <v>5498</v>
      </c>
      <c r="R13" s="136">
        <v>5608</v>
      </c>
      <c r="S13" s="135">
        <f t="shared" si="4"/>
        <v>582566</v>
      </c>
      <c r="T13" s="139">
        <f t="shared" si="5"/>
        <v>0.08065442159748547</v>
      </c>
      <c r="U13" s="138">
        <v>285358</v>
      </c>
      <c r="V13" s="136">
        <v>261017</v>
      </c>
      <c r="W13" s="137">
        <v>5502</v>
      </c>
      <c r="X13" s="136">
        <v>5457</v>
      </c>
      <c r="Y13" s="135">
        <f t="shared" si="6"/>
        <v>557334</v>
      </c>
      <c r="Z13" s="134">
        <f t="shared" si="7"/>
        <v>0.045272673118812</v>
      </c>
    </row>
    <row r="14" spans="1:26" ht="21" customHeight="1">
      <c r="A14" s="142" t="s">
        <v>398</v>
      </c>
      <c r="B14" s="356" t="s">
        <v>399</v>
      </c>
      <c r="C14" s="140">
        <v>23962</v>
      </c>
      <c r="D14" s="136">
        <v>21340</v>
      </c>
      <c r="E14" s="137">
        <v>6</v>
      </c>
      <c r="F14" s="136">
        <v>7</v>
      </c>
      <c r="G14" s="135">
        <f>SUM(C14:F14)</f>
        <v>45315</v>
      </c>
      <c r="H14" s="139">
        <f t="shared" si="1"/>
        <v>0.044463130875555236</v>
      </c>
      <c r="I14" s="138">
        <v>21284</v>
      </c>
      <c r="J14" s="136">
        <v>19828</v>
      </c>
      <c r="K14" s="137">
        <v>7</v>
      </c>
      <c r="L14" s="136">
        <v>5</v>
      </c>
      <c r="M14" s="144">
        <f>SUM(I14:L14)</f>
        <v>41124</v>
      </c>
      <c r="N14" s="141">
        <f>IF(ISERROR(G14/M14-1),"         /0",(G14/M14-1))</f>
        <v>0.10191129267580967</v>
      </c>
      <c r="O14" s="140">
        <v>175064</v>
      </c>
      <c r="P14" s="136">
        <v>168235</v>
      </c>
      <c r="Q14" s="137">
        <v>132</v>
      </c>
      <c r="R14" s="136">
        <v>237</v>
      </c>
      <c r="S14" s="135">
        <f>SUM(O14:R14)</f>
        <v>343668</v>
      </c>
      <c r="T14" s="139">
        <f t="shared" si="5"/>
        <v>0.047579748494702125</v>
      </c>
      <c r="U14" s="138">
        <v>146172</v>
      </c>
      <c r="V14" s="136">
        <v>146671</v>
      </c>
      <c r="W14" s="137">
        <v>155</v>
      </c>
      <c r="X14" s="136">
        <v>102</v>
      </c>
      <c r="Y14" s="135">
        <f>SUM(U14:X14)</f>
        <v>293100</v>
      </c>
      <c r="Z14" s="134">
        <f>IF(ISERROR(S14/Y14-1),"         /0",IF(S14/Y14&gt;5,"  *  ",(S14/Y14-1)))</f>
        <v>0.17252814738996936</v>
      </c>
    </row>
    <row r="15" spans="1:26" ht="21" customHeight="1">
      <c r="A15" s="142" t="s">
        <v>400</v>
      </c>
      <c r="B15" s="356" t="s">
        <v>401</v>
      </c>
      <c r="C15" s="140">
        <v>13292</v>
      </c>
      <c r="D15" s="136">
        <v>12347</v>
      </c>
      <c r="E15" s="137">
        <v>11</v>
      </c>
      <c r="F15" s="136">
        <v>5</v>
      </c>
      <c r="G15" s="135">
        <f t="shared" si="0"/>
        <v>25655</v>
      </c>
      <c r="H15" s="139">
        <f t="shared" si="1"/>
        <v>0.025172715935393792</v>
      </c>
      <c r="I15" s="138">
        <v>11605</v>
      </c>
      <c r="J15" s="136">
        <v>10570</v>
      </c>
      <c r="K15" s="137">
        <v>23</v>
      </c>
      <c r="L15" s="136">
        <v>21</v>
      </c>
      <c r="M15" s="144">
        <f t="shared" si="2"/>
        <v>22219</v>
      </c>
      <c r="N15" s="141">
        <f t="shared" si="3"/>
        <v>0.154642423151357</v>
      </c>
      <c r="O15" s="140">
        <v>86099</v>
      </c>
      <c r="P15" s="136">
        <v>84948</v>
      </c>
      <c r="Q15" s="137">
        <v>84</v>
      </c>
      <c r="R15" s="136">
        <v>51</v>
      </c>
      <c r="S15" s="135">
        <f t="shared" si="4"/>
        <v>171182</v>
      </c>
      <c r="T15" s="139">
        <f t="shared" si="5"/>
        <v>0.023699606907888134</v>
      </c>
      <c r="U15" s="138">
        <v>85751</v>
      </c>
      <c r="V15" s="136">
        <v>82418</v>
      </c>
      <c r="W15" s="137">
        <v>131</v>
      </c>
      <c r="X15" s="136">
        <v>75</v>
      </c>
      <c r="Y15" s="135">
        <f t="shared" si="6"/>
        <v>168375</v>
      </c>
      <c r="Z15" s="134">
        <f t="shared" si="7"/>
        <v>0.01667112100965107</v>
      </c>
    </row>
    <row r="16" spans="1:26" ht="21" customHeight="1">
      <c r="A16" s="142" t="s">
        <v>408</v>
      </c>
      <c r="B16" s="356" t="s">
        <v>409</v>
      </c>
      <c r="C16" s="140">
        <v>9399</v>
      </c>
      <c r="D16" s="136">
        <v>7771</v>
      </c>
      <c r="E16" s="137">
        <v>20</v>
      </c>
      <c r="F16" s="136">
        <v>0</v>
      </c>
      <c r="G16" s="135">
        <f>SUM(C16:F16)</f>
        <v>17190</v>
      </c>
      <c r="H16" s="139">
        <f t="shared" si="1"/>
        <v>0.01686684805805571</v>
      </c>
      <c r="I16" s="138">
        <v>9071</v>
      </c>
      <c r="J16" s="136">
        <v>7898</v>
      </c>
      <c r="K16" s="137"/>
      <c r="L16" s="136"/>
      <c r="M16" s="135">
        <f t="shared" si="2"/>
        <v>16969</v>
      </c>
      <c r="N16" s="141">
        <f>IF(ISERROR(G16/M16-1),"         /0",(G16/M16-1))</f>
        <v>0.013023749189698952</v>
      </c>
      <c r="O16" s="140">
        <v>64883</v>
      </c>
      <c r="P16" s="136">
        <v>56568</v>
      </c>
      <c r="Q16" s="137">
        <v>911</v>
      </c>
      <c r="R16" s="136">
        <v>831</v>
      </c>
      <c r="S16" s="135">
        <f>SUM(O16:R16)</f>
        <v>123193</v>
      </c>
      <c r="T16" s="139">
        <f t="shared" si="5"/>
        <v>0.01705568151910518</v>
      </c>
      <c r="U16" s="138">
        <v>61894</v>
      </c>
      <c r="V16" s="136">
        <v>54399</v>
      </c>
      <c r="W16" s="137">
        <v>769</v>
      </c>
      <c r="X16" s="136">
        <v>661</v>
      </c>
      <c r="Y16" s="135">
        <f>SUM(U16:X16)</f>
        <v>117723</v>
      </c>
      <c r="Z16" s="134">
        <f>IF(ISERROR(S16/Y16-1),"         /0",IF(S16/Y16&gt;5,"  *  ",(S16/Y16-1)))</f>
        <v>0.046465006838086076</v>
      </c>
    </row>
    <row r="17" spans="1:26" ht="21" customHeight="1">
      <c r="A17" s="142" t="s">
        <v>404</v>
      </c>
      <c r="B17" s="356" t="s">
        <v>405</v>
      </c>
      <c r="C17" s="140">
        <v>3907</v>
      </c>
      <c r="D17" s="136">
        <v>3581</v>
      </c>
      <c r="E17" s="137">
        <v>0</v>
      </c>
      <c r="F17" s="136">
        <v>0</v>
      </c>
      <c r="G17" s="135">
        <f t="shared" si="0"/>
        <v>7488</v>
      </c>
      <c r="H17" s="139">
        <f t="shared" si="1"/>
        <v>0.007347234337331074</v>
      </c>
      <c r="I17" s="138">
        <v>3678</v>
      </c>
      <c r="J17" s="136">
        <v>3236</v>
      </c>
      <c r="K17" s="137"/>
      <c r="L17" s="136"/>
      <c r="M17" s="135">
        <f t="shared" si="2"/>
        <v>6914</v>
      </c>
      <c r="N17" s="141">
        <f t="shared" si="3"/>
        <v>0.08301995950245877</v>
      </c>
      <c r="O17" s="140">
        <v>29108</v>
      </c>
      <c r="P17" s="136">
        <v>27970</v>
      </c>
      <c r="Q17" s="137">
        <v>23</v>
      </c>
      <c r="R17" s="136">
        <v>24</v>
      </c>
      <c r="S17" s="135">
        <f t="shared" si="4"/>
        <v>57125</v>
      </c>
      <c r="T17" s="139">
        <f t="shared" si="5"/>
        <v>0.007908775715981293</v>
      </c>
      <c r="U17" s="138">
        <v>29193</v>
      </c>
      <c r="V17" s="136">
        <v>26481</v>
      </c>
      <c r="W17" s="137">
        <v>1</v>
      </c>
      <c r="X17" s="136">
        <v>7</v>
      </c>
      <c r="Y17" s="135">
        <f t="shared" si="6"/>
        <v>55682</v>
      </c>
      <c r="Z17" s="134">
        <f t="shared" si="7"/>
        <v>0.025915017420351294</v>
      </c>
    </row>
    <row r="18" spans="1:26" ht="21" customHeight="1">
      <c r="A18" s="142" t="s">
        <v>402</v>
      </c>
      <c r="B18" s="356" t="s">
        <v>403</v>
      </c>
      <c r="C18" s="140">
        <v>3640</v>
      </c>
      <c r="D18" s="136">
        <v>3164</v>
      </c>
      <c r="E18" s="137">
        <v>99</v>
      </c>
      <c r="F18" s="136">
        <v>112</v>
      </c>
      <c r="G18" s="135">
        <f t="shared" si="0"/>
        <v>7015</v>
      </c>
      <c r="H18" s="139">
        <f t="shared" si="1"/>
        <v>0.00688312618541366</v>
      </c>
      <c r="I18" s="138">
        <v>5417</v>
      </c>
      <c r="J18" s="136">
        <v>4290</v>
      </c>
      <c r="K18" s="137">
        <v>137</v>
      </c>
      <c r="L18" s="136">
        <v>104</v>
      </c>
      <c r="M18" s="135">
        <f t="shared" si="2"/>
        <v>9948</v>
      </c>
      <c r="N18" s="141">
        <f t="shared" si="3"/>
        <v>-0.2948331322878971</v>
      </c>
      <c r="O18" s="140">
        <v>36614</v>
      </c>
      <c r="P18" s="136">
        <v>32117</v>
      </c>
      <c r="Q18" s="137">
        <v>105</v>
      </c>
      <c r="R18" s="136">
        <v>125</v>
      </c>
      <c r="S18" s="135">
        <f t="shared" si="4"/>
        <v>68961</v>
      </c>
      <c r="T18" s="139">
        <f t="shared" si="5"/>
        <v>0.009547432510280717</v>
      </c>
      <c r="U18" s="138">
        <v>38537</v>
      </c>
      <c r="V18" s="136">
        <v>32235</v>
      </c>
      <c r="W18" s="137">
        <v>2189</v>
      </c>
      <c r="X18" s="136">
        <v>2058</v>
      </c>
      <c r="Y18" s="135">
        <f t="shared" si="6"/>
        <v>75019</v>
      </c>
      <c r="Z18" s="134">
        <f t="shared" si="7"/>
        <v>-0.08075287593809566</v>
      </c>
    </row>
    <row r="19" spans="1:26" ht="21" customHeight="1">
      <c r="A19" s="142" t="s">
        <v>417</v>
      </c>
      <c r="B19" s="356" t="s">
        <v>418</v>
      </c>
      <c r="C19" s="140">
        <v>3017</v>
      </c>
      <c r="D19" s="136">
        <v>2414</v>
      </c>
      <c r="E19" s="137">
        <v>0</v>
      </c>
      <c r="F19" s="136">
        <v>0</v>
      </c>
      <c r="G19" s="135">
        <f>SUM(C19:F19)</f>
        <v>5431</v>
      </c>
      <c r="H19" s="139">
        <f t="shared" si="1"/>
        <v>0.0053289035371320865</v>
      </c>
      <c r="I19" s="138">
        <v>2266</v>
      </c>
      <c r="J19" s="136">
        <v>2038</v>
      </c>
      <c r="K19" s="137"/>
      <c r="L19" s="136"/>
      <c r="M19" s="144">
        <f t="shared" si="2"/>
        <v>4304</v>
      </c>
      <c r="N19" s="141">
        <f>IF(ISERROR(G19/M19-1),"         /0",(G19/M19-1))</f>
        <v>0.2618494423791822</v>
      </c>
      <c r="O19" s="140">
        <v>22066</v>
      </c>
      <c r="P19" s="136">
        <v>19066</v>
      </c>
      <c r="Q19" s="137">
        <v>13</v>
      </c>
      <c r="R19" s="136">
        <v>1</v>
      </c>
      <c r="S19" s="135">
        <f>SUM(O19:R19)</f>
        <v>41146</v>
      </c>
      <c r="T19" s="139">
        <f t="shared" si="5"/>
        <v>0.005696533664941204</v>
      </c>
      <c r="U19" s="138">
        <v>17598</v>
      </c>
      <c r="V19" s="136">
        <v>16108</v>
      </c>
      <c r="W19" s="137">
        <v>2</v>
      </c>
      <c r="X19" s="136">
        <v>13</v>
      </c>
      <c r="Y19" s="135">
        <f>SUM(U19:X19)</f>
        <v>33721</v>
      </c>
      <c r="Z19" s="134">
        <f>IF(ISERROR(S19/Y19-1),"         /0",IF(S19/Y19&gt;5,"  *  ",(S19/Y19-1)))</f>
        <v>0.22018919960855254</v>
      </c>
    </row>
    <row r="20" spans="1:26" ht="21" customHeight="1">
      <c r="A20" s="142" t="s">
        <v>410</v>
      </c>
      <c r="B20" s="356" t="s">
        <v>411</v>
      </c>
      <c r="C20" s="140">
        <v>2686</v>
      </c>
      <c r="D20" s="136">
        <v>1866</v>
      </c>
      <c r="E20" s="137">
        <v>0</v>
      </c>
      <c r="F20" s="136">
        <v>0</v>
      </c>
      <c r="G20" s="135">
        <f>SUM(C20:F20)</f>
        <v>4552</v>
      </c>
      <c r="H20" s="139">
        <f t="shared" si="1"/>
        <v>0.004466427711475834</v>
      </c>
      <c r="I20" s="138">
        <v>3375</v>
      </c>
      <c r="J20" s="136">
        <v>2325</v>
      </c>
      <c r="K20" s="137"/>
      <c r="L20" s="136"/>
      <c r="M20" s="144">
        <f t="shared" si="2"/>
        <v>5700</v>
      </c>
      <c r="N20" s="141">
        <f>IF(ISERROR(G20/M20-1),"         /0",(G20/M20-1))</f>
        <v>-0.2014035087719298</v>
      </c>
      <c r="O20" s="140">
        <v>19098</v>
      </c>
      <c r="P20" s="136">
        <v>17153</v>
      </c>
      <c r="Q20" s="137">
        <v>0</v>
      </c>
      <c r="R20" s="136"/>
      <c r="S20" s="135">
        <f>SUM(O20:R20)</f>
        <v>36251</v>
      </c>
      <c r="T20" s="139">
        <f t="shared" si="5"/>
        <v>0.005018836384770903</v>
      </c>
      <c r="U20" s="138">
        <v>16715</v>
      </c>
      <c r="V20" s="136">
        <v>14155</v>
      </c>
      <c r="W20" s="137">
        <v>0</v>
      </c>
      <c r="X20" s="136">
        <v>7</v>
      </c>
      <c r="Y20" s="135">
        <f>SUM(U20:X20)</f>
        <v>30877</v>
      </c>
      <c r="Z20" s="134">
        <f>IF(ISERROR(S20/Y20-1),"         /0",IF(S20/Y20&gt;5,"  *  ",(S20/Y20-1)))</f>
        <v>0.17404540596560536</v>
      </c>
    </row>
    <row r="21" spans="1:26" ht="21" customHeight="1" thickBot="1">
      <c r="A21" s="133" t="s">
        <v>56</v>
      </c>
      <c r="B21" s="357"/>
      <c r="C21" s="131">
        <v>3134</v>
      </c>
      <c r="D21" s="127">
        <v>2551</v>
      </c>
      <c r="E21" s="128">
        <v>12</v>
      </c>
      <c r="F21" s="127">
        <v>34</v>
      </c>
      <c r="G21" s="126">
        <f>SUM(C21:F21)</f>
        <v>5731</v>
      </c>
      <c r="H21" s="130">
        <f t="shared" si="1"/>
        <v>0.005623263887185414</v>
      </c>
      <c r="I21" s="129">
        <v>2769</v>
      </c>
      <c r="J21" s="127">
        <v>2372</v>
      </c>
      <c r="K21" s="128">
        <v>82</v>
      </c>
      <c r="L21" s="127">
        <v>118</v>
      </c>
      <c r="M21" s="425">
        <f t="shared" si="2"/>
        <v>5341</v>
      </c>
      <c r="N21" s="132">
        <f>IF(ISERROR(G21/M21-1),"         /0",(G21/M21-1))</f>
        <v>0.07302003370155408</v>
      </c>
      <c r="O21" s="131">
        <v>22207</v>
      </c>
      <c r="P21" s="127">
        <v>18490</v>
      </c>
      <c r="Q21" s="128">
        <v>84</v>
      </c>
      <c r="R21" s="127">
        <v>104</v>
      </c>
      <c r="S21" s="126">
        <f>SUM(O21:R21)</f>
        <v>40885</v>
      </c>
      <c r="T21" s="130">
        <f t="shared" si="5"/>
        <v>0.005660399039788099</v>
      </c>
      <c r="U21" s="129">
        <v>21954</v>
      </c>
      <c r="V21" s="127">
        <v>18015</v>
      </c>
      <c r="W21" s="128">
        <v>279</v>
      </c>
      <c r="X21" s="127">
        <v>281</v>
      </c>
      <c r="Y21" s="126">
        <f>SUM(U21:X21)</f>
        <v>40529</v>
      </c>
      <c r="Z21" s="125">
        <f>IF(ISERROR(S21/Y21-1),"         /0",IF(S21/Y21&gt;5,"  *  ",(S21/Y21-1)))</f>
        <v>0.008783833798021279</v>
      </c>
    </row>
    <row r="22" spans="1:2" ht="15.75" thickTop="1">
      <c r="A22" s="124" t="s">
        <v>43</v>
      </c>
      <c r="B22" s="124"/>
    </row>
    <row r="23" spans="1:2" ht="15">
      <c r="A23" s="124" t="s">
        <v>147</v>
      </c>
      <c r="B23" s="124"/>
    </row>
    <row r="24" spans="1:3" ht="14.25">
      <c r="A24" s="358" t="s">
        <v>123</v>
      </c>
      <c r="B24" s="359"/>
      <c r="C24" s="359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101" operator="lessThan" stopIfTrue="1">
      <formula>0</formula>
    </cfRule>
  </conditionalFormatting>
  <conditionalFormatting sqref="N10:N21 Z10:Z21">
    <cfRule type="cellIs" priority="10" dxfId="101" operator="lessThan" stopIfTrue="1">
      <formula>0</formula>
    </cfRule>
    <cfRule type="cellIs" priority="11" dxfId="103" operator="greaterThanOrEqual" stopIfTrue="1">
      <formula>0</formula>
    </cfRule>
  </conditionalFormatting>
  <conditionalFormatting sqref="N8:N9 Z8:Z9">
    <cfRule type="cellIs" priority="6" dxfId="101" operator="lessThan" stopIfTrue="1">
      <formula>0</formula>
    </cfRule>
  </conditionalFormatting>
  <conditionalFormatting sqref="H8:H9">
    <cfRule type="cellIs" priority="5" dxfId="101" operator="lessThan" stopIfTrue="1">
      <formula>0</formula>
    </cfRule>
  </conditionalFormatting>
  <conditionalFormatting sqref="T8:T9">
    <cfRule type="cellIs" priority="4" dxfId="101" operator="lessThan" stopIfTrue="1">
      <formula>0</formula>
    </cfRule>
  </conditionalFormatting>
  <conditionalFormatting sqref="N7 Z7">
    <cfRule type="cellIs" priority="3" dxfId="101" operator="lessThan" stopIfTrue="1">
      <formula>0</formula>
    </cfRule>
  </conditionalFormatting>
  <conditionalFormatting sqref="H7">
    <cfRule type="cellIs" priority="2" dxfId="101" operator="lessThan" stopIfTrue="1">
      <formula>0</formula>
    </cfRule>
  </conditionalFormatting>
  <conditionalFormatting sqref="T7">
    <cfRule type="cellIs" priority="1" dxfId="10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S26"/>
  <sheetViews>
    <sheetView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342" customWidth="1"/>
  </cols>
  <sheetData>
    <row r="1" spans="1:8" ht="13.5" thickBot="1">
      <c r="A1" s="341"/>
      <c r="B1" s="341"/>
      <c r="C1" s="341"/>
      <c r="D1" s="341"/>
      <c r="E1" s="341"/>
      <c r="F1" s="341"/>
      <c r="G1" s="341"/>
      <c r="H1" s="341"/>
    </row>
    <row r="2" spans="1:14" ht="32.25" thickBot="1" thickTop="1">
      <c r="A2" s="343" t="s">
        <v>152</v>
      </c>
      <c r="B2" s="344"/>
      <c r="M2" s="511" t="s">
        <v>28</v>
      </c>
      <c r="N2" s="512"/>
    </row>
    <row r="3" spans="1:2" ht="26.25" thickTop="1">
      <c r="A3" s="345" t="s">
        <v>38</v>
      </c>
      <c r="B3" s="346"/>
    </row>
    <row r="9" spans="1:14" ht="27">
      <c r="A9" s="362" t="s">
        <v>110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</row>
    <row r="10" spans="1:14" ht="15.75">
      <c r="A10" s="348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</row>
    <row r="11" ht="15">
      <c r="A11" s="361" t="s">
        <v>133</v>
      </c>
    </row>
    <row r="12" ht="15">
      <c r="A12" s="361" t="s">
        <v>134</v>
      </c>
    </row>
    <row r="13" ht="15">
      <c r="A13" s="361" t="s">
        <v>135</v>
      </c>
    </row>
    <row r="15" ht="27">
      <c r="A15" s="362" t="s">
        <v>132</v>
      </c>
    </row>
    <row r="17" ht="22.5">
      <c r="A17" s="350" t="s">
        <v>149</v>
      </c>
    </row>
    <row r="18" spans="1:19" ht="70.5" customHeight="1">
      <c r="A18" s="513" t="s">
        <v>150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</row>
    <row r="20" ht="22.5">
      <c r="A20" s="350" t="s">
        <v>111</v>
      </c>
    </row>
    <row r="22" ht="15.75">
      <c r="A22" s="349" t="s">
        <v>112</v>
      </c>
    </row>
    <row r="23" ht="15.75">
      <c r="A23" s="349"/>
    </row>
    <row r="24" ht="22.5">
      <c r="A24" s="350" t="s">
        <v>113</v>
      </c>
    </row>
    <row r="25" ht="15.75">
      <c r="A25" s="349" t="s">
        <v>114</v>
      </c>
    </row>
    <row r="26" ht="15.75">
      <c r="A26" s="349" t="s">
        <v>115</v>
      </c>
    </row>
  </sheetData>
  <sheetProtection/>
  <mergeCells count="2">
    <mergeCell ref="M2:N2"/>
    <mergeCell ref="A18:S18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3" customWidth="1"/>
    <col min="2" max="2" width="35.421875" style="123" customWidth="1"/>
    <col min="3" max="3" width="9.8515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9.00390625" style="123" customWidth="1"/>
    <col min="8" max="8" width="10.7109375" style="123" customWidth="1"/>
    <col min="9" max="9" width="9.57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9.57421875" style="123" bestFit="1" customWidth="1"/>
    <col min="16" max="16" width="11.140625" style="123" customWidth="1"/>
    <col min="17" max="17" width="9.421875" style="123" customWidth="1"/>
    <col min="18" max="18" width="10.5742187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10.421875" style="123" customWidth="1"/>
    <col min="23" max="23" width="9.42187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90" t="s">
        <v>28</v>
      </c>
      <c r="Z1" s="591"/>
    </row>
    <row r="2" ht="5.25" customHeight="1" thickBot="1"/>
    <row r="3" spans="1:26" ht="24.75" customHeight="1" thickTop="1">
      <c r="A3" s="592" t="s">
        <v>127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4"/>
    </row>
    <row r="4" spans="1:26" ht="21" customHeight="1" thickBot="1">
      <c r="A4" s="604" t="s">
        <v>45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6"/>
    </row>
    <row r="5" spans="1:26" s="169" customFormat="1" ht="19.5" customHeight="1" thickBot="1" thickTop="1">
      <c r="A5" s="669" t="s">
        <v>121</v>
      </c>
      <c r="B5" s="669" t="s">
        <v>122</v>
      </c>
      <c r="C5" s="688" t="s">
        <v>36</v>
      </c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90"/>
      <c r="O5" s="691" t="s">
        <v>35</v>
      </c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90"/>
    </row>
    <row r="6" spans="1:26" s="168" customFormat="1" ht="26.25" customHeight="1" thickBot="1">
      <c r="A6" s="670"/>
      <c r="B6" s="670"/>
      <c r="C6" s="680" t="s">
        <v>157</v>
      </c>
      <c r="D6" s="676"/>
      <c r="E6" s="676"/>
      <c r="F6" s="676"/>
      <c r="G6" s="677"/>
      <c r="H6" s="682" t="s">
        <v>34</v>
      </c>
      <c r="I6" s="680" t="s">
        <v>158</v>
      </c>
      <c r="J6" s="676"/>
      <c r="K6" s="676"/>
      <c r="L6" s="676"/>
      <c r="M6" s="677"/>
      <c r="N6" s="682" t="s">
        <v>33</v>
      </c>
      <c r="O6" s="675" t="s">
        <v>159</v>
      </c>
      <c r="P6" s="676"/>
      <c r="Q6" s="676"/>
      <c r="R6" s="676"/>
      <c r="S6" s="677"/>
      <c r="T6" s="682" t="s">
        <v>34</v>
      </c>
      <c r="U6" s="675" t="s">
        <v>160</v>
      </c>
      <c r="V6" s="676"/>
      <c r="W6" s="676"/>
      <c r="X6" s="676"/>
      <c r="Y6" s="677"/>
      <c r="Z6" s="682" t="s">
        <v>33</v>
      </c>
    </row>
    <row r="7" spans="1:26" s="163" customFormat="1" ht="26.25" customHeight="1">
      <c r="A7" s="671"/>
      <c r="B7" s="671"/>
      <c r="C7" s="608" t="s">
        <v>22</v>
      </c>
      <c r="D7" s="603"/>
      <c r="E7" s="599" t="s">
        <v>21</v>
      </c>
      <c r="F7" s="603"/>
      <c r="G7" s="586" t="s">
        <v>17</v>
      </c>
      <c r="H7" s="579"/>
      <c r="I7" s="681" t="s">
        <v>22</v>
      </c>
      <c r="J7" s="603"/>
      <c r="K7" s="599" t="s">
        <v>21</v>
      </c>
      <c r="L7" s="603"/>
      <c r="M7" s="586" t="s">
        <v>17</v>
      </c>
      <c r="N7" s="579"/>
      <c r="O7" s="681" t="s">
        <v>22</v>
      </c>
      <c r="P7" s="603"/>
      <c r="Q7" s="599" t="s">
        <v>21</v>
      </c>
      <c r="R7" s="603"/>
      <c r="S7" s="586" t="s">
        <v>17</v>
      </c>
      <c r="T7" s="579"/>
      <c r="U7" s="681" t="s">
        <v>22</v>
      </c>
      <c r="V7" s="603"/>
      <c r="W7" s="599" t="s">
        <v>21</v>
      </c>
      <c r="X7" s="603"/>
      <c r="Y7" s="586" t="s">
        <v>17</v>
      </c>
      <c r="Z7" s="579"/>
    </row>
    <row r="8" spans="1:26" s="163" customFormat="1" ht="19.5" customHeight="1" thickBot="1">
      <c r="A8" s="672"/>
      <c r="B8" s="672"/>
      <c r="C8" s="166" t="s">
        <v>31</v>
      </c>
      <c r="D8" s="164" t="s">
        <v>30</v>
      </c>
      <c r="E8" s="165" t="s">
        <v>31</v>
      </c>
      <c r="F8" s="360" t="s">
        <v>30</v>
      </c>
      <c r="G8" s="684"/>
      <c r="H8" s="683"/>
      <c r="I8" s="166" t="s">
        <v>31</v>
      </c>
      <c r="J8" s="164" t="s">
        <v>30</v>
      </c>
      <c r="K8" s="165" t="s">
        <v>31</v>
      </c>
      <c r="L8" s="360" t="s">
        <v>30</v>
      </c>
      <c r="M8" s="684"/>
      <c r="N8" s="683"/>
      <c r="O8" s="166" t="s">
        <v>31</v>
      </c>
      <c r="P8" s="164" t="s">
        <v>30</v>
      </c>
      <c r="Q8" s="165" t="s">
        <v>31</v>
      </c>
      <c r="R8" s="360" t="s">
        <v>30</v>
      </c>
      <c r="S8" s="684"/>
      <c r="T8" s="683"/>
      <c r="U8" s="166" t="s">
        <v>31</v>
      </c>
      <c r="V8" s="164" t="s">
        <v>30</v>
      </c>
      <c r="W8" s="165" t="s">
        <v>31</v>
      </c>
      <c r="X8" s="360" t="s">
        <v>30</v>
      </c>
      <c r="Y8" s="684"/>
      <c r="Z8" s="683"/>
    </row>
    <row r="9" spans="1:26" s="152" customFormat="1" ht="18" customHeight="1" thickBot="1" thickTop="1">
      <c r="A9" s="162" t="s">
        <v>24</v>
      </c>
      <c r="B9" s="354"/>
      <c r="C9" s="161">
        <f>SUM(C10:C14)</f>
        <v>26303.153</v>
      </c>
      <c r="D9" s="155">
        <f>SUM(D10:D14)</f>
        <v>15953.664</v>
      </c>
      <c r="E9" s="156">
        <f>SUM(E10:E14)</f>
        <v>2521.797</v>
      </c>
      <c r="F9" s="155">
        <f>SUM(F10:F14)</f>
        <v>964.207</v>
      </c>
      <c r="G9" s="154">
        <f aca="true" t="shared" si="0" ref="G9:G14">SUM(C9:F9)</f>
        <v>45742.820999999996</v>
      </c>
      <c r="H9" s="158">
        <f aca="true" t="shared" si="1" ref="H9:H14">G9/$G$9</f>
        <v>1</v>
      </c>
      <c r="I9" s="157">
        <f>SUM(I10:I14)</f>
        <v>27904.097</v>
      </c>
      <c r="J9" s="155">
        <f>SUM(J10:J14)</f>
        <v>18698.694000000007</v>
      </c>
      <c r="K9" s="156">
        <f>SUM(K10:K14)</f>
        <v>2572.1360000000004</v>
      </c>
      <c r="L9" s="155">
        <f>SUM(L10:L14)</f>
        <v>1004.049</v>
      </c>
      <c r="M9" s="154">
        <f aca="true" t="shared" si="2" ref="M9:M14">SUM(I9:L9)</f>
        <v>50178.97600000001</v>
      </c>
      <c r="N9" s="160">
        <f aca="true" t="shared" si="3" ref="N9:N14">IF(ISERROR(G9/M9-1),"         /0",(G9/M9-1))</f>
        <v>-0.08840664664021869</v>
      </c>
      <c r="O9" s="159">
        <f>SUM(O10:O14)</f>
        <v>221035.57000000007</v>
      </c>
      <c r="P9" s="155">
        <f>SUM(P10:P14)</f>
        <v>123626.0420000001</v>
      </c>
      <c r="Q9" s="156">
        <f>SUM(Q10:Q14)</f>
        <v>32104.892999999985</v>
      </c>
      <c r="R9" s="155">
        <f>SUM(R10:R14)</f>
        <v>11754.350000000008</v>
      </c>
      <c r="S9" s="154">
        <f aca="true" t="shared" si="4" ref="S9:S14">SUM(O9:R9)</f>
        <v>388520.8550000002</v>
      </c>
      <c r="T9" s="158">
        <f aca="true" t="shared" si="5" ref="T9:T14">S9/$S$9</f>
        <v>1</v>
      </c>
      <c r="U9" s="157">
        <f>SUM(U10:U14)</f>
        <v>216664.86</v>
      </c>
      <c r="V9" s="155">
        <f>SUM(V10:V14)</f>
        <v>121467.91899999995</v>
      </c>
      <c r="W9" s="156">
        <f>SUM(W10:W14)</f>
        <v>27964.131000000005</v>
      </c>
      <c r="X9" s="155">
        <f>SUM(X10:X14)</f>
        <v>13333.065999999999</v>
      </c>
      <c r="Y9" s="154">
        <f aca="true" t="shared" si="6" ref="Y9:Y14">SUM(U9:X9)</f>
        <v>379429.9759999999</v>
      </c>
      <c r="Z9" s="153">
        <f>IF(ISERROR(S9/Y9-1),"         /0",(S9/Y9-1))</f>
        <v>0.023959306262086866</v>
      </c>
    </row>
    <row r="10" spans="1:26" ht="21.75" customHeight="1" thickTop="1">
      <c r="A10" s="151" t="s">
        <v>392</v>
      </c>
      <c r="B10" s="355" t="s">
        <v>393</v>
      </c>
      <c r="C10" s="149">
        <v>21131.236999999997</v>
      </c>
      <c r="D10" s="145">
        <v>14224.017</v>
      </c>
      <c r="E10" s="146">
        <v>2264.1600000000003</v>
      </c>
      <c r="F10" s="145">
        <v>958.197</v>
      </c>
      <c r="G10" s="144">
        <f t="shared" si="0"/>
        <v>38577.611000000004</v>
      </c>
      <c r="H10" s="148">
        <f t="shared" si="1"/>
        <v>0.8433588081504638</v>
      </c>
      <c r="I10" s="147">
        <v>22412.099000000006</v>
      </c>
      <c r="J10" s="145">
        <v>16261.984000000006</v>
      </c>
      <c r="K10" s="146">
        <v>1624.0490000000002</v>
      </c>
      <c r="L10" s="145">
        <v>813.137</v>
      </c>
      <c r="M10" s="144">
        <f t="shared" si="2"/>
        <v>41111.269000000015</v>
      </c>
      <c r="N10" s="150">
        <f t="shared" si="3"/>
        <v>-0.06162928222916231</v>
      </c>
      <c r="O10" s="149">
        <v>176437.61000000004</v>
      </c>
      <c r="P10" s="145">
        <v>110031.60400000011</v>
      </c>
      <c r="Q10" s="146">
        <v>27568.946999999986</v>
      </c>
      <c r="R10" s="145">
        <v>10930.085000000006</v>
      </c>
      <c r="S10" s="144">
        <f t="shared" si="4"/>
        <v>324968.24600000016</v>
      </c>
      <c r="T10" s="148">
        <f t="shared" si="5"/>
        <v>0.836424201733006</v>
      </c>
      <c r="U10" s="147">
        <v>172642.984</v>
      </c>
      <c r="V10" s="145">
        <v>103950.27699999994</v>
      </c>
      <c r="W10" s="146">
        <v>20610.506000000005</v>
      </c>
      <c r="X10" s="145">
        <v>12311.993</v>
      </c>
      <c r="Y10" s="144">
        <f t="shared" si="6"/>
        <v>309515.75999999995</v>
      </c>
      <c r="Z10" s="143">
        <f>IF(ISERROR(S10/Y10-1),"         /0",IF(S10/Y10&gt;5,"  *  ",(S10/Y10-1)))</f>
        <v>0.04992471465750303</v>
      </c>
    </row>
    <row r="11" spans="1:26" ht="21.75" customHeight="1">
      <c r="A11" s="151" t="s">
        <v>394</v>
      </c>
      <c r="B11" s="355" t="s">
        <v>395</v>
      </c>
      <c r="C11" s="149">
        <v>4775.264999999999</v>
      </c>
      <c r="D11" s="145">
        <v>878.262</v>
      </c>
      <c r="E11" s="146">
        <v>256.751</v>
      </c>
      <c r="F11" s="145">
        <v>5.197</v>
      </c>
      <c r="G11" s="144">
        <f>SUM(C11:F11)</f>
        <v>5915.474999999999</v>
      </c>
      <c r="H11" s="148">
        <f>G11/$G$9</f>
        <v>0.1293202926859277</v>
      </c>
      <c r="I11" s="147">
        <v>5094.58</v>
      </c>
      <c r="J11" s="145">
        <v>1000.551</v>
      </c>
      <c r="K11" s="146">
        <v>924.352</v>
      </c>
      <c r="L11" s="145">
        <v>187.142</v>
      </c>
      <c r="M11" s="144">
        <f>SUM(I11:L11)</f>
        <v>7206.625</v>
      </c>
      <c r="N11" s="150">
        <f t="shared" si="3"/>
        <v>-0.179161535392781</v>
      </c>
      <c r="O11" s="149">
        <v>42179.51300000001</v>
      </c>
      <c r="P11" s="145">
        <v>6074.040999999996</v>
      </c>
      <c r="Q11" s="146">
        <v>4394.622</v>
      </c>
      <c r="R11" s="145">
        <v>805.1629999999999</v>
      </c>
      <c r="S11" s="144">
        <f>SUM(O11:R11)</f>
        <v>53453.339000000014</v>
      </c>
      <c r="T11" s="148">
        <f>S11/$S$9</f>
        <v>0.13758164667891504</v>
      </c>
      <c r="U11" s="147">
        <v>41309.023999999976</v>
      </c>
      <c r="V11" s="145">
        <v>5881.553000000002</v>
      </c>
      <c r="W11" s="146">
        <v>7164.735000000001</v>
      </c>
      <c r="X11" s="145">
        <v>992.4709999999997</v>
      </c>
      <c r="Y11" s="144">
        <f>SUM(U11:X11)</f>
        <v>55347.782999999974</v>
      </c>
      <c r="Z11" s="143">
        <f>IF(ISERROR(S11/Y11-1),"         /0",IF(S11/Y11&gt;5,"  *  ",(S11/Y11-1)))</f>
        <v>-0.03422800150820782</v>
      </c>
    </row>
    <row r="12" spans="1:26" ht="21.75" customHeight="1">
      <c r="A12" s="142" t="s">
        <v>396</v>
      </c>
      <c r="B12" s="356" t="s">
        <v>397</v>
      </c>
      <c r="C12" s="140">
        <v>261.477</v>
      </c>
      <c r="D12" s="136">
        <v>523.072</v>
      </c>
      <c r="E12" s="137">
        <v>0</v>
      </c>
      <c r="F12" s="136">
        <v>0</v>
      </c>
      <c r="G12" s="135">
        <f>SUM(C12:F12)</f>
        <v>784.549</v>
      </c>
      <c r="H12" s="139">
        <f>G12/$G$9</f>
        <v>0.017151303370642575</v>
      </c>
      <c r="I12" s="138">
        <v>184.414</v>
      </c>
      <c r="J12" s="136">
        <v>759.39</v>
      </c>
      <c r="K12" s="137">
        <v>0</v>
      </c>
      <c r="L12" s="136">
        <v>0</v>
      </c>
      <c r="M12" s="135">
        <f>SUM(I12:L12)</f>
        <v>943.804</v>
      </c>
      <c r="N12" s="141">
        <f t="shared" si="3"/>
        <v>-0.16873736496136915</v>
      </c>
      <c r="O12" s="140">
        <v>1394.4690000000003</v>
      </c>
      <c r="P12" s="136">
        <v>4905.928</v>
      </c>
      <c r="Q12" s="137">
        <v>0.18</v>
      </c>
      <c r="R12" s="136">
        <v>0</v>
      </c>
      <c r="S12" s="135">
        <f>SUM(O12:R12)</f>
        <v>6300.577</v>
      </c>
      <c r="T12" s="139">
        <f>S12/$S$9</f>
        <v>0.016216830882862122</v>
      </c>
      <c r="U12" s="138">
        <v>1585.6759999999995</v>
      </c>
      <c r="V12" s="136">
        <v>5496.761</v>
      </c>
      <c r="W12" s="137">
        <v>0.12</v>
      </c>
      <c r="X12" s="136">
        <v>0</v>
      </c>
      <c r="Y12" s="135">
        <f>SUM(U12:X12)</f>
        <v>7082.557</v>
      </c>
      <c r="Z12" s="134">
        <f>IF(ISERROR(S12/Y12-1),"         /0",IF(S12/Y12&gt;5,"  *  ",(S12/Y12-1)))</f>
        <v>-0.11040927732738326</v>
      </c>
    </row>
    <row r="13" spans="1:26" ht="21.75" customHeight="1">
      <c r="A13" s="151" t="s">
        <v>400</v>
      </c>
      <c r="B13" s="355" t="s">
        <v>401</v>
      </c>
      <c r="C13" s="149">
        <v>77.704</v>
      </c>
      <c r="D13" s="145">
        <v>292.274</v>
      </c>
      <c r="E13" s="146">
        <v>0.4</v>
      </c>
      <c r="F13" s="145">
        <v>0.227</v>
      </c>
      <c r="G13" s="144">
        <f>SUM(C13:F13)</f>
        <v>370.60499999999996</v>
      </c>
      <c r="H13" s="148">
        <f>G13/$G$9</f>
        <v>0.008101927076163492</v>
      </c>
      <c r="I13" s="147">
        <v>189.118</v>
      </c>
      <c r="J13" s="145">
        <v>655.983</v>
      </c>
      <c r="K13" s="146">
        <v>0.35</v>
      </c>
      <c r="L13" s="145">
        <v>0.15000000000000002</v>
      </c>
      <c r="M13" s="144">
        <f>SUM(I13:L13)</f>
        <v>845.6009999999999</v>
      </c>
      <c r="N13" s="150">
        <f t="shared" si="3"/>
        <v>-0.5617259203808889</v>
      </c>
      <c r="O13" s="149">
        <v>788.9860000000001</v>
      </c>
      <c r="P13" s="145">
        <v>2431.177</v>
      </c>
      <c r="Q13" s="146">
        <v>0.614</v>
      </c>
      <c r="R13" s="145">
        <v>9.316</v>
      </c>
      <c r="S13" s="144">
        <f>SUM(O13:R13)</f>
        <v>3230.0930000000003</v>
      </c>
      <c r="T13" s="148">
        <f>S13/$S$9</f>
        <v>0.008313821403486818</v>
      </c>
      <c r="U13" s="147">
        <v>851.6610000000001</v>
      </c>
      <c r="V13" s="145">
        <v>4813.736</v>
      </c>
      <c r="W13" s="146">
        <v>0.754</v>
      </c>
      <c r="X13" s="145">
        <v>0.4809999999999999</v>
      </c>
      <c r="Y13" s="144">
        <f>SUM(U13:X13)</f>
        <v>5666.632</v>
      </c>
      <c r="Z13" s="143">
        <f>IF(ISERROR(S13/Y13-1),"         /0",IF(S13/Y13&gt;5,"  *  ",(S13/Y13-1)))</f>
        <v>-0.4299801010547357</v>
      </c>
    </row>
    <row r="14" spans="1:26" ht="21.75" customHeight="1" thickBot="1">
      <c r="A14" s="133" t="s">
        <v>56</v>
      </c>
      <c r="B14" s="357"/>
      <c r="C14" s="131">
        <v>57.47</v>
      </c>
      <c r="D14" s="127">
        <v>36.039</v>
      </c>
      <c r="E14" s="128">
        <v>0.48600000000000004</v>
      </c>
      <c r="F14" s="127">
        <v>0.586</v>
      </c>
      <c r="G14" s="126">
        <f t="shared" si="0"/>
        <v>94.581</v>
      </c>
      <c r="H14" s="130">
        <f t="shared" si="1"/>
        <v>0.0020676687168025777</v>
      </c>
      <c r="I14" s="129">
        <v>23.886000000000003</v>
      </c>
      <c r="J14" s="127">
        <v>20.786</v>
      </c>
      <c r="K14" s="128">
        <v>23.384999999999998</v>
      </c>
      <c r="L14" s="127">
        <v>3.62</v>
      </c>
      <c r="M14" s="126">
        <f t="shared" si="2"/>
        <v>71.677</v>
      </c>
      <c r="N14" s="132">
        <f t="shared" si="3"/>
        <v>0.31954462379842896</v>
      </c>
      <c r="O14" s="131">
        <v>234.992</v>
      </c>
      <c r="P14" s="127">
        <v>183.292</v>
      </c>
      <c r="Q14" s="128">
        <v>140.52999999999997</v>
      </c>
      <c r="R14" s="127">
        <v>9.786000000000001</v>
      </c>
      <c r="S14" s="126">
        <f t="shared" si="4"/>
        <v>568.5999999999999</v>
      </c>
      <c r="T14" s="130">
        <f t="shared" si="5"/>
        <v>0.0014634993017298894</v>
      </c>
      <c r="U14" s="129">
        <v>275.515</v>
      </c>
      <c r="V14" s="127">
        <v>1325.592</v>
      </c>
      <c r="W14" s="128">
        <v>188.01599999999996</v>
      </c>
      <c r="X14" s="127">
        <v>28.121</v>
      </c>
      <c r="Y14" s="126">
        <f t="shared" si="6"/>
        <v>1817.2440000000001</v>
      </c>
      <c r="Z14" s="125">
        <f>IF(ISERROR(S14/Y14-1),"         /0",IF(S14/Y14&gt;5,"  *  ",(S14/Y14-1)))</f>
        <v>-0.6871086106213586</v>
      </c>
    </row>
    <row r="15" spans="1:2" ht="15.75" thickTop="1">
      <c r="A15" s="124" t="s">
        <v>43</v>
      </c>
      <c r="B15" s="124"/>
    </row>
    <row r="16" spans="1:2" ht="15">
      <c r="A16" s="124" t="s">
        <v>147</v>
      </c>
      <c r="B16" s="124"/>
    </row>
    <row r="17" spans="1:3" ht="14.25">
      <c r="A17" s="358" t="s">
        <v>125</v>
      </c>
      <c r="B17" s="359"/>
      <c r="C17" s="359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101" operator="lessThan" stopIfTrue="1">
      <formula>0</formula>
    </cfRule>
  </conditionalFormatting>
  <conditionalFormatting sqref="N9:N14 Z9:Z14">
    <cfRule type="cellIs" priority="13" dxfId="101" operator="lessThan" stopIfTrue="1">
      <formula>0</formula>
    </cfRule>
    <cfRule type="cellIs" priority="14" dxfId="103" operator="greaterThanOrEqual" stopIfTrue="1">
      <formula>0</formula>
    </cfRule>
  </conditionalFormatting>
  <conditionalFormatting sqref="N5:N8 Z5:Z8">
    <cfRule type="cellIs" priority="3" dxfId="101" operator="lessThan" stopIfTrue="1">
      <formula>0</formula>
    </cfRule>
  </conditionalFormatting>
  <conditionalFormatting sqref="H6:H8">
    <cfRule type="cellIs" priority="2" dxfId="101" operator="lessThan" stopIfTrue="1">
      <formula>0</formula>
    </cfRule>
  </conditionalFormatting>
  <conditionalFormatting sqref="T6:T8">
    <cfRule type="cellIs" priority="1" dxfId="10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">
      <selection activeCell="A1" sqref="A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3" t="s">
        <v>27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15" ht="12.75" customHeight="1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5" t="s">
        <v>26</v>
      </c>
      <c r="D7" s="516"/>
      <c r="E7" s="517"/>
      <c r="F7" s="538" t="s">
        <v>25</v>
      </c>
      <c r="G7" s="539"/>
      <c r="H7" s="539"/>
      <c r="I7" s="539"/>
      <c r="J7" s="539"/>
      <c r="K7" s="539"/>
      <c r="L7" s="539"/>
      <c r="M7" s="539"/>
      <c r="N7" s="539"/>
      <c r="O7" s="518" t="s">
        <v>24</v>
      </c>
    </row>
    <row r="8" spans="1:15" ht="3.75" customHeight="1" thickBot="1">
      <c r="A8" s="78"/>
      <c r="B8" s="77"/>
      <c r="C8" s="76"/>
      <c r="D8" s="75"/>
      <c r="E8" s="74"/>
      <c r="F8" s="540"/>
      <c r="G8" s="541"/>
      <c r="H8" s="541"/>
      <c r="I8" s="541"/>
      <c r="J8" s="541"/>
      <c r="K8" s="541"/>
      <c r="L8" s="541"/>
      <c r="M8" s="541"/>
      <c r="N8" s="541"/>
      <c r="O8" s="519"/>
    </row>
    <row r="9" spans="1:15" ht="21.75" customHeight="1" thickBot="1" thickTop="1">
      <c r="A9" s="532" t="s">
        <v>23</v>
      </c>
      <c r="B9" s="533"/>
      <c r="C9" s="534" t="s">
        <v>22</v>
      </c>
      <c r="D9" s="536" t="s">
        <v>21</v>
      </c>
      <c r="E9" s="521" t="s">
        <v>17</v>
      </c>
      <c r="F9" s="515" t="s">
        <v>22</v>
      </c>
      <c r="G9" s="516"/>
      <c r="H9" s="516"/>
      <c r="I9" s="515" t="s">
        <v>21</v>
      </c>
      <c r="J9" s="516"/>
      <c r="K9" s="517"/>
      <c r="L9" s="87" t="s">
        <v>20</v>
      </c>
      <c r="M9" s="86"/>
      <c r="N9" s="86"/>
      <c r="O9" s="519"/>
    </row>
    <row r="10" spans="1:15" s="67" customFormat="1" ht="18.75" customHeight="1" thickBot="1">
      <c r="A10" s="73"/>
      <c r="B10" s="72"/>
      <c r="C10" s="535"/>
      <c r="D10" s="537"/>
      <c r="E10" s="522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396" t="s">
        <v>18</v>
      </c>
      <c r="N10" s="71" t="s">
        <v>17</v>
      </c>
      <c r="O10" s="520"/>
    </row>
    <row r="11" spans="1:15" s="65" customFormat="1" ht="18.75" customHeight="1" thickTop="1">
      <c r="A11" s="529">
        <v>2014</v>
      </c>
      <c r="B11" s="478" t="s">
        <v>7</v>
      </c>
      <c r="C11" s="429">
        <v>1599393</v>
      </c>
      <c r="D11" s="430">
        <v>71544</v>
      </c>
      <c r="E11" s="374">
        <f aca="true" t="shared" si="0" ref="E11:E24">D11+C11</f>
        <v>1670937</v>
      </c>
      <c r="F11" s="429">
        <v>427044</v>
      </c>
      <c r="G11" s="431">
        <v>426759</v>
      </c>
      <c r="H11" s="432">
        <f aca="true" t="shared" si="1" ref="H11:H22">G11+F11</f>
        <v>853803</v>
      </c>
      <c r="I11" s="433">
        <v>4765</v>
      </c>
      <c r="J11" s="434">
        <v>4960</v>
      </c>
      <c r="K11" s="435">
        <f aca="true" t="shared" si="2" ref="K11:K22">J11+I11</f>
        <v>9725</v>
      </c>
      <c r="L11" s="436">
        <f aca="true" t="shared" si="3" ref="L11:L24">I11+F11</f>
        <v>431809</v>
      </c>
      <c r="M11" s="437">
        <f aca="true" t="shared" si="4" ref="M11:M24">J11+G11</f>
        <v>431719</v>
      </c>
      <c r="N11" s="410">
        <f aca="true" t="shared" si="5" ref="N11:N24">K11+H11</f>
        <v>863528</v>
      </c>
      <c r="O11" s="66">
        <f aca="true" t="shared" si="6" ref="O11:O24">N11+E11</f>
        <v>2534465</v>
      </c>
    </row>
    <row r="12" spans="1:15" ht="18.75" customHeight="1">
      <c r="A12" s="530"/>
      <c r="B12" s="478" t="s">
        <v>6</v>
      </c>
      <c r="C12" s="52">
        <v>1429191</v>
      </c>
      <c r="D12" s="61">
        <v>67740</v>
      </c>
      <c r="E12" s="375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51">
        <f t="shared" si="3"/>
        <v>331515</v>
      </c>
      <c r="M12" s="397">
        <f t="shared" si="4"/>
        <v>316946</v>
      </c>
      <c r="N12" s="411">
        <f t="shared" si="5"/>
        <v>648461</v>
      </c>
      <c r="O12" s="55">
        <f t="shared" si="6"/>
        <v>2145392</v>
      </c>
    </row>
    <row r="13" spans="1:15" ht="18.75" customHeight="1">
      <c r="A13" s="530"/>
      <c r="B13" s="478" t="s">
        <v>5</v>
      </c>
      <c r="C13" s="52">
        <v>1582445</v>
      </c>
      <c r="D13" s="61">
        <v>67761</v>
      </c>
      <c r="E13" s="375">
        <f t="shared" si="0"/>
        <v>1650206</v>
      </c>
      <c r="F13" s="52">
        <v>375041</v>
      </c>
      <c r="G13" s="50">
        <v>344515</v>
      </c>
      <c r="H13" s="56">
        <f t="shared" si="1"/>
        <v>719556</v>
      </c>
      <c r="I13" s="351">
        <v>5138</v>
      </c>
      <c r="J13" s="58">
        <v>2780</v>
      </c>
      <c r="K13" s="57">
        <f t="shared" si="2"/>
        <v>7918</v>
      </c>
      <c r="L13" s="351">
        <f t="shared" si="3"/>
        <v>380179</v>
      </c>
      <c r="M13" s="397">
        <f t="shared" si="4"/>
        <v>347295</v>
      </c>
      <c r="N13" s="411">
        <f t="shared" si="5"/>
        <v>727474</v>
      </c>
      <c r="O13" s="55">
        <f t="shared" si="6"/>
        <v>2377680</v>
      </c>
    </row>
    <row r="14" spans="1:15" ht="18.75" customHeight="1">
      <c r="A14" s="530"/>
      <c r="B14" s="478" t="s">
        <v>16</v>
      </c>
      <c r="C14" s="52">
        <v>1568453</v>
      </c>
      <c r="D14" s="61">
        <v>69887</v>
      </c>
      <c r="E14" s="375">
        <f t="shared" si="0"/>
        <v>1638340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51">
        <f t="shared" si="3"/>
        <v>382361</v>
      </c>
      <c r="M14" s="397">
        <f t="shared" si="4"/>
        <v>356166</v>
      </c>
      <c r="N14" s="411">
        <f t="shared" si="5"/>
        <v>738527</v>
      </c>
      <c r="O14" s="55">
        <f t="shared" si="6"/>
        <v>2376867</v>
      </c>
    </row>
    <row r="15" spans="1:15" s="65" customFormat="1" ht="18.75" customHeight="1">
      <c r="A15" s="530"/>
      <c r="B15" s="478" t="s">
        <v>15</v>
      </c>
      <c r="C15" s="52">
        <v>1603565</v>
      </c>
      <c r="D15" s="61">
        <v>70357</v>
      </c>
      <c r="E15" s="375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51">
        <f t="shared" si="3"/>
        <v>376314</v>
      </c>
      <c r="M15" s="397">
        <f t="shared" si="4"/>
        <v>364656</v>
      </c>
      <c r="N15" s="411">
        <f t="shared" si="5"/>
        <v>740970</v>
      </c>
      <c r="O15" s="55">
        <f t="shared" si="6"/>
        <v>2414892</v>
      </c>
    </row>
    <row r="16" spans="1:15" s="371" customFormat="1" ht="18.75" customHeight="1">
      <c r="A16" s="530"/>
      <c r="B16" s="479" t="s">
        <v>14</v>
      </c>
      <c r="C16" s="52">
        <v>1625690</v>
      </c>
      <c r="D16" s="61">
        <v>73635</v>
      </c>
      <c r="E16" s="375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51">
        <f t="shared" si="3"/>
        <v>443238</v>
      </c>
      <c r="M16" s="397">
        <f t="shared" si="4"/>
        <v>407518</v>
      </c>
      <c r="N16" s="411">
        <f t="shared" si="5"/>
        <v>850756</v>
      </c>
      <c r="O16" s="55">
        <f t="shared" si="6"/>
        <v>2550081</v>
      </c>
    </row>
    <row r="17" spans="1:15" s="384" customFormat="1" ht="18.75" customHeight="1">
      <c r="A17" s="530"/>
      <c r="B17" s="478" t="s">
        <v>13</v>
      </c>
      <c r="C17" s="52">
        <v>1759202</v>
      </c>
      <c r="D17" s="61">
        <v>82715</v>
      </c>
      <c r="E17" s="375">
        <f t="shared" si="0"/>
        <v>1841917</v>
      </c>
      <c r="F17" s="52">
        <v>426675</v>
      </c>
      <c r="G17" s="50">
        <v>488006</v>
      </c>
      <c r="H17" s="56">
        <f t="shared" si="1"/>
        <v>914681</v>
      </c>
      <c r="I17" s="59">
        <v>2473</v>
      </c>
      <c r="J17" s="58">
        <v>3583</v>
      </c>
      <c r="K17" s="57">
        <f t="shared" si="2"/>
        <v>6056</v>
      </c>
      <c r="L17" s="351">
        <f t="shared" si="3"/>
        <v>429148</v>
      </c>
      <c r="M17" s="397">
        <f t="shared" si="4"/>
        <v>491589</v>
      </c>
      <c r="N17" s="411">
        <f t="shared" si="5"/>
        <v>920737</v>
      </c>
      <c r="O17" s="55">
        <f t="shared" si="6"/>
        <v>2762654</v>
      </c>
    </row>
    <row r="18" spans="1:15" s="395" customFormat="1" ht="18.75" customHeight="1">
      <c r="A18" s="530"/>
      <c r="B18" s="478" t="s">
        <v>12</v>
      </c>
      <c r="C18" s="52">
        <v>1737123</v>
      </c>
      <c r="D18" s="61">
        <v>79709</v>
      </c>
      <c r="E18" s="375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51">
        <f t="shared" si="3"/>
        <v>489363</v>
      </c>
      <c r="M18" s="397">
        <f t="shared" si="4"/>
        <v>458949</v>
      </c>
      <c r="N18" s="411">
        <f t="shared" si="5"/>
        <v>948312</v>
      </c>
      <c r="O18" s="55">
        <f t="shared" si="6"/>
        <v>2765144</v>
      </c>
    </row>
    <row r="19" spans="1:15" ht="18.75" customHeight="1">
      <c r="A19" s="530"/>
      <c r="B19" s="478" t="s">
        <v>11</v>
      </c>
      <c r="C19" s="52">
        <v>1711230</v>
      </c>
      <c r="D19" s="61">
        <v>70698</v>
      </c>
      <c r="E19" s="375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51">
        <f t="shared" si="3"/>
        <v>433617</v>
      </c>
      <c r="M19" s="397">
        <f t="shared" si="4"/>
        <v>404923</v>
      </c>
      <c r="N19" s="411">
        <f t="shared" si="5"/>
        <v>838540</v>
      </c>
      <c r="O19" s="55">
        <f t="shared" si="6"/>
        <v>2620468</v>
      </c>
    </row>
    <row r="20" spans="1:15" s="404" customFormat="1" ht="18.75" customHeight="1">
      <c r="A20" s="530"/>
      <c r="B20" s="478" t="s">
        <v>10</v>
      </c>
      <c r="C20" s="52">
        <v>1868616</v>
      </c>
      <c r="D20" s="61">
        <v>79080</v>
      </c>
      <c r="E20" s="375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51">
        <f t="shared" si="3"/>
        <v>418596</v>
      </c>
      <c r="M20" s="397">
        <f t="shared" si="4"/>
        <v>428804</v>
      </c>
      <c r="N20" s="411">
        <f t="shared" si="5"/>
        <v>847400</v>
      </c>
      <c r="O20" s="55">
        <f t="shared" si="6"/>
        <v>2795096</v>
      </c>
    </row>
    <row r="21" spans="1:15" s="54" customFormat="1" ht="18.75" customHeight="1">
      <c r="A21" s="530"/>
      <c r="B21" s="478" t="s">
        <v>9</v>
      </c>
      <c r="C21" s="52">
        <v>1767843</v>
      </c>
      <c r="D21" s="61">
        <v>74565</v>
      </c>
      <c r="E21" s="375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51">
        <f t="shared" si="3"/>
        <v>423120</v>
      </c>
      <c r="M21" s="397">
        <f t="shared" si="4"/>
        <v>436961</v>
      </c>
      <c r="N21" s="411">
        <f t="shared" si="5"/>
        <v>860081</v>
      </c>
      <c r="O21" s="55">
        <f t="shared" si="6"/>
        <v>2702489</v>
      </c>
    </row>
    <row r="22" spans="1:15" ht="18.75" customHeight="1" thickBot="1">
      <c r="A22" s="531"/>
      <c r="B22" s="478" t="s">
        <v>8</v>
      </c>
      <c r="C22" s="52">
        <v>1850648</v>
      </c>
      <c r="D22" s="61">
        <v>90077</v>
      </c>
      <c r="E22" s="375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51">
        <f t="shared" si="3"/>
        <v>463044</v>
      </c>
      <c r="M22" s="397">
        <f t="shared" si="4"/>
        <v>517653</v>
      </c>
      <c r="N22" s="411">
        <f t="shared" si="5"/>
        <v>980697</v>
      </c>
      <c r="O22" s="55">
        <f t="shared" si="6"/>
        <v>2921422</v>
      </c>
    </row>
    <row r="23" spans="1:15" ht="3.75" customHeight="1">
      <c r="A23" s="64"/>
      <c r="B23" s="480"/>
      <c r="C23" s="63"/>
      <c r="D23" s="62"/>
      <c r="E23" s="376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8">
        <f t="shared" si="4"/>
        <v>0</v>
      </c>
      <c r="N23" s="412">
        <f t="shared" si="5"/>
        <v>0</v>
      </c>
      <c r="O23" s="36">
        <f t="shared" si="6"/>
        <v>0</v>
      </c>
    </row>
    <row r="24" spans="1:15" ht="19.5" customHeight="1">
      <c r="A24" s="482">
        <v>2015</v>
      </c>
      <c r="B24" s="481" t="s">
        <v>7</v>
      </c>
      <c r="C24" s="52">
        <v>1811969</v>
      </c>
      <c r="D24" s="61">
        <v>74643</v>
      </c>
      <c r="E24" s="375">
        <f t="shared" si="0"/>
        <v>1886612</v>
      </c>
      <c r="F24" s="60">
        <v>500267</v>
      </c>
      <c r="G24" s="50">
        <v>493422</v>
      </c>
      <c r="H24" s="56">
        <f aca="true" t="shared" si="7" ref="H24:H31">G24+F24</f>
        <v>993689</v>
      </c>
      <c r="I24" s="59">
        <v>5930</v>
      </c>
      <c r="J24" s="58">
        <v>6240</v>
      </c>
      <c r="K24" s="57">
        <f aca="true" t="shared" si="8" ref="K24:K30">J24+I24</f>
        <v>12170</v>
      </c>
      <c r="L24" s="351">
        <f t="shared" si="3"/>
        <v>506197</v>
      </c>
      <c r="M24" s="397">
        <f t="shared" si="4"/>
        <v>499662</v>
      </c>
      <c r="N24" s="411">
        <f t="shared" si="5"/>
        <v>1005859</v>
      </c>
      <c r="O24" s="55">
        <f t="shared" si="6"/>
        <v>2892471</v>
      </c>
    </row>
    <row r="25" spans="1:15" ht="19.5" customHeight="1">
      <c r="A25" s="482"/>
      <c r="B25" s="481" t="s">
        <v>6</v>
      </c>
      <c r="C25" s="52">
        <v>1541753</v>
      </c>
      <c r="D25" s="61">
        <v>65326</v>
      </c>
      <c r="E25" s="375">
        <f aca="true" t="shared" si="9" ref="E25:E31">D25+C25</f>
        <v>1607079</v>
      </c>
      <c r="F25" s="60">
        <v>376915</v>
      </c>
      <c r="G25" s="50">
        <v>359389</v>
      </c>
      <c r="H25" s="56">
        <f t="shared" si="7"/>
        <v>736304</v>
      </c>
      <c r="I25" s="59">
        <v>3673</v>
      </c>
      <c r="J25" s="58">
        <v>3833</v>
      </c>
      <c r="K25" s="57">
        <f t="shared" si="8"/>
        <v>7506</v>
      </c>
      <c r="L25" s="351">
        <f aca="true" t="shared" si="10" ref="L25:N26">I25+F25</f>
        <v>380588</v>
      </c>
      <c r="M25" s="397">
        <f t="shared" si="10"/>
        <v>363222</v>
      </c>
      <c r="N25" s="411">
        <f t="shared" si="10"/>
        <v>743810</v>
      </c>
      <c r="O25" s="55">
        <f aca="true" t="shared" si="11" ref="O25:O30">N25+E25</f>
        <v>2350889</v>
      </c>
    </row>
    <row r="26" spans="1:15" ht="19.5" customHeight="1">
      <c r="A26" s="482"/>
      <c r="B26" s="481" t="s">
        <v>5</v>
      </c>
      <c r="C26" s="52">
        <v>1720177</v>
      </c>
      <c r="D26" s="61">
        <v>65560</v>
      </c>
      <c r="E26" s="375">
        <f t="shared" si="9"/>
        <v>1785737</v>
      </c>
      <c r="F26" s="60">
        <v>440033</v>
      </c>
      <c r="G26" s="50">
        <v>383349</v>
      </c>
      <c r="H26" s="56">
        <f t="shared" si="7"/>
        <v>823382</v>
      </c>
      <c r="I26" s="59">
        <v>3673</v>
      </c>
      <c r="J26" s="58">
        <v>3547</v>
      </c>
      <c r="K26" s="57">
        <f t="shared" si="8"/>
        <v>7220</v>
      </c>
      <c r="L26" s="351">
        <f t="shared" si="10"/>
        <v>443706</v>
      </c>
      <c r="M26" s="397">
        <f t="shared" si="10"/>
        <v>386896</v>
      </c>
      <c r="N26" s="411">
        <f t="shared" si="10"/>
        <v>830602</v>
      </c>
      <c r="O26" s="55">
        <f t="shared" si="11"/>
        <v>2616339</v>
      </c>
    </row>
    <row r="27" spans="1:15" ht="19.5" customHeight="1">
      <c r="A27" s="482"/>
      <c r="B27" s="481" t="s">
        <v>16</v>
      </c>
      <c r="C27" s="52">
        <v>1719454</v>
      </c>
      <c r="D27" s="61">
        <v>55539</v>
      </c>
      <c r="E27" s="375">
        <f t="shared" si="9"/>
        <v>1774993</v>
      </c>
      <c r="F27" s="60">
        <v>391838</v>
      </c>
      <c r="G27" s="50">
        <v>394616</v>
      </c>
      <c r="H27" s="56">
        <f t="shared" si="7"/>
        <v>786454</v>
      </c>
      <c r="I27" s="59">
        <v>2827</v>
      </c>
      <c r="J27" s="58">
        <v>3267</v>
      </c>
      <c r="K27" s="57">
        <f t="shared" si="8"/>
        <v>6094</v>
      </c>
      <c r="L27" s="351">
        <f aca="true" t="shared" si="12" ref="L27:N30">I27+F27</f>
        <v>394665</v>
      </c>
      <c r="M27" s="397">
        <f t="shared" si="12"/>
        <v>397883</v>
      </c>
      <c r="N27" s="411">
        <f t="shared" si="12"/>
        <v>792548</v>
      </c>
      <c r="O27" s="55">
        <f t="shared" si="11"/>
        <v>2567541</v>
      </c>
    </row>
    <row r="28" spans="1:15" ht="19.5" customHeight="1">
      <c r="A28" s="482"/>
      <c r="B28" s="481" t="s">
        <v>148</v>
      </c>
      <c r="C28" s="52">
        <v>1820098</v>
      </c>
      <c r="D28" s="61">
        <v>57825</v>
      </c>
      <c r="E28" s="375">
        <f t="shared" si="9"/>
        <v>1877923</v>
      </c>
      <c r="F28" s="60">
        <v>424520</v>
      </c>
      <c r="G28" s="50">
        <v>417357</v>
      </c>
      <c r="H28" s="56">
        <f t="shared" si="7"/>
        <v>841877</v>
      </c>
      <c r="I28" s="59">
        <v>2463</v>
      </c>
      <c r="J28" s="58">
        <v>2559</v>
      </c>
      <c r="K28" s="57">
        <f t="shared" si="8"/>
        <v>5022</v>
      </c>
      <c r="L28" s="351">
        <f t="shared" si="12"/>
        <v>426983</v>
      </c>
      <c r="M28" s="397">
        <f t="shared" si="12"/>
        <v>419916</v>
      </c>
      <c r="N28" s="411">
        <f t="shared" si="12"/>
        <v>846899</v>
      </c>
      <c r="O28" s="55">
        <f t="shared" si="11"/>
        <v>2724822</v>
      </c>
    </row>
    <row r="29" spans="1:15" ht="19.5" customHeight="1">
      <c r="A29" s="482"/>
      <c r="B29" s="481" t="s">
        <v>14</v>
      </c>
      <c r="C29" s="52">
        <v>1924167</v>
      </c>
      <c r="D29" s="61">
        <v>66198</v>
      </c>
      <c r="E29" s="375">
        <f t="shared" si="9"/>
        <v>1990365</v>
      </c>
      <c r="F29" s="60">
        <v>489516</v>
      </c>
      <c r="G29" s="50">
        <v>450823</v>
      </c>
      <c r="H29" s="56">
        <f t="shared" si="7"/>
        <v>940339</v>
      </c>
      <c r="I29" s="59">
        <v>4718</v>
      </c>
      <c r="J29" s="58">
        <v>4337</v>
      </c>
      <c r="K29" s="57">
        <f t="shared" si="8"/>
        <v>9055</v>
      </c>
      <c r="L29" s="351">
        <f t="shared" si="12"/>
        <v>494234</v>
      </c>
      <c r="M29" s="397">
        <f t="shared" si="12"/>
        <v>455160</v>
      </c>
      <c r="N29" s="411">
        <f t="shared" si="12"/>
        <v>949394</v>
      </c>
      <c r="O29" s="55">
        <f t="shared" si="11"/>
        <v>2939759</v>
      </c>
    </row>
    <row r="30" spans="1:15" ht="19.5" customHeight="1">
      <c r="A30" s="482"/>
      <c r="B30" s="481" t="s">
        <v>13</v>
      </c>
      <c r="C30" s="52">
        <v>2040710</v>
      </c>
      <c r="D30" s="61">
        <v>66717</v>
      </c>
      <c r="E30" s="375">
        <f t="shared" si="9"/>
        <v>2107427</v>
      </c>
      <c r="F30" s="60">
        <v>481754</v>
      </c>
      <c r="G30" s="50">
        <v>547672</v>
      </c>
      <c r="H30" s="56">
        <f t="shared" si="7"/>
        <v>1029426</v>
      </c>
      <c r="I30" s="59">
        <v>2296</v>
      </c>
      <c r="J30" s="58">
        <v>2996</v>
      </c>
      <c r="K30" s="57">
        <f t="shared" si="8"/>
        <v>5292</v>
      </c>
      <c r="L30" s="351">
        <f t="shared" si="12"/>
        <v>484050</v>
      </c>
      <c r="M30" s="397">
        <f t="shared" si="12"/>
        <v>550668</v>
      </c>
      <c r="N30" s="411">
        <f t="shared" si="12"/>
        <v>1034718</v>
      </c>
      <c r="O30" s="55">
        <f t="shared" si="11"/>
        <v>3142145</v>
      </c>
    </row>
    <row r="31" spans="1:15" ht="19.5" customHeight="1" thickBot="1">
      <c r="A31" s="482"/>
      <c r="B31" s="481" t="s">
        <v>12</v>
      </c>
      <c r="C31" s="52">
        <v>1962397</v>
      </c>
      <c r="D31" s="61">
        <v>69900</v>
      </c>
      <c r="E31" s="375">
        <f t="shared" si="9"/>
        <v>2032297</v>
      </c>
      <c r="F31" s="60">
        <v>522508</v>
      </c>
      <c r="G31" s="50">
        <v>492090</v>
      </c>
      <c r="H31" s="56">
        <f t="shared" si="7"/>
        <v>1014598</v>
      </c>
      <c r="I31" s="59">
        <v>2375</v>
      </c>
      <c r="J31" s="58">
        <v>2186</v>
      </c>
      <c r="K31" s="57">
        <f>J31+I31</f>
        <v>4561</v>
      </c>
      <c r="L31" s="351">
        <f>I31+F31</f>
        <v>524883</v>
      </c>
      <c r="M31" s="397">
        <f>J31+G31</f>
        <v>494276</v>
      </c>
      <c r="N31" s="411">
        <f>K31+H31</f>
        <v>1019159</v>
      </c>
      <c r="O31" s="55">
        <f>N31+E31</f>
        <v>3051456</v>
      </c>
    </row>
    <row r="32" spans="1:15" ht="18" customHeight="1">
      <c r="A32" s="53" t="s">
        <v>4</v>
      </c>
      <c r="B32" s="41"/>
      <c r="C32" s="40"/>
      <c r="D32" s="39"/>
      <c r="E32" s="377"/>
      <c r="F32" s="40"/>
      <c r="G32" s="39"/>
      <c r="H32" s="38"/>
      <c r="I32" s="40"/>
      <c r="J32" s="39"/>
      <c r="K32" s="38"/>
      <c r="L32" s="85"/>
      <c r="M32" s="398"/>
      <c r="N32" s="412"/>
      <c r="O32" s="36"/>
    </row>
    <row r="33" spans="1:15" ht="18" customHeight="1">
      <c r="A33" s="35" t="s">
        <v>153</v>
      </c>
      <c r="B33" s="48"/>
      <c r="C33" s="52">
        <f>SUM(C11:C18)</f>
        <v>12905062</v>
      </c>
      <c r="D33" s="50">
        <f aca="true" t="shared" si="13" ref="D33:O33">SUM(D11:D18)</f>
        <v>583348</v>
      </c>
      <c r="E33" s="378">
        <f t="shared" si="13"/>
        <v>13488410</v>
      </c>
      <c r="F33" s="52">
        <f t="shared" si="13"/>
        <v>3233801</v>
      </c>
      <c r="G33" s="50">
        <f t="shared" si="13"/>
        <v>3146925</v>
      </c>
      <c r="H33" s="51">
        <f t="shared" si="13"/>
        <v>6380726</v>
      </c>
      <c r="I33" s="52">
        <f t="shared" si="13"/>
        <v>30126</v>
      </c>
      <c r="J33" s="50">
        <f t="shared" si="13"/>
        <v>27913</v>
      </c>
      <c r="K33" s="51">
        <f t="shared" si="13"/>
        <v>58039</v>
      </c>
      <c r="L33" s="52">
        <f t="shared" si="13"/>
        <v>3263927</v>
      </c>
      <c r="M33" s="399">
        <f t="shared" si="13"/>
        <v>3174838</v>
      </c>
      <c r="N33" s="413">
        <f t="shared" si="13"/>
        <v>6438765</v>
      </c>
      <c r="O33" s="49">
        <f t="shared" si="13"/>
        <v>19927175</v>
      </c>
    </row>
    <row r="34" spans="1:15" ht="18" customHeight="1" thickBot="1">
      <c r="A34" s="35" t="s">
        <v>154</v>
      </c>
      <c r="B34" s="48"/>
      <c r="C34" s="47">
        <f>SUM(C24:C31)</f>
        <v>14540725</v>
      </c>
      <c r="D34" s="44">
        <f aca="true" t="shared" si="14" ref="D34:O34">SUM(D24:D31)</f>
        <v>521708</v>
      </c>
      <c r="E34" s="379">
        <f t="shared" si="14"/>
        <v>15062433</v>
      </c>
      <c r="F34" s="46">
        <f t="shared" si="14"/>
        <v>3627351</v>
      </c>
      <c r="G34" s="44">
        <f t="shared" si="14"/>
        <v>3538718</v>
      </c>
      <c r="H34" s="45">
        <f t="shared" si="14"/>
        <v>7166069</v>
      </c>
      <c r="I34" s="46">
        <f t="shared" si="14"/>
        <v>27955</v>
      </c>
      <c r="J34" s="44">
        <f t="shared" si="14"/>
        <v>28965</v>
      </c>
      <c r="K34" s="45">
        <f t="shared" si="14"/>
        <v>56920</v>
      </c>
      <c r="L34" s="46">
        <f t="shared" si="14"/>
        <v>3655306</v>
      </c>
      <c r="M34" s="400">
        <f t="shared" si="14"/>
        <v>3567683</v>
      </c>
      <c r="N34" s="414">
        <f t="shared" si="14"/>
        <v>7222989</v>
      </c>
      <c r="O34" s="43">
        <f t="shared" si="14"/>
        <v>22285422</v>
      </c>
    </row>
    <row r="35" spans="1:15" ht="17.25" customHeight="1">
      <c r="A35" s="42" t="s">
        <v>3</v>
      </c>
      <c r="B35" s="41"/>
      <c r="C35" s="40"/>
      <c r="D35" s="39"/>
      <c r="E35" s="380"/>
      <c r="F35" s="40"/>
      <c r="G35" s="39"/>
      <c r="H35" s="37"/>
      <c r="I35" s="40"/>
      <c r="J35" s="39"/>
      <c r="K35" s="38"/>
      <c r="L35" s="85"/>
      <c r="M35" s="398"/>
      <c r="N35" s="415"/>
      <c r="O35" s="36"/>
    </row>
    <row r="36" spans="1:15" ht="17.25" customHeight="1">
      <c r="A36" s="35" t="s">
        <v>155</v>
      </c>
      <c r="B36" s="34"/>
      <c r="C36" s="438">
        <f>(C31/C18-1)*100</f>
        <v>12.968223896638298</v>
      </c>
      <c r="D36" s="439">
        <f aca="true" t="shared" si="15" ref="D36:O36">(D31/D18-1)*100</f>
        <v>-12.30601312273395</v>
      </c>
      <c r="E36" s="440">
        <f t="shared" si="15"/>
        <v>11.859379403268978</v>
      </c>
      <c r="F36" s="438">
        <f t="shared" si="15"/>
        <v>7.388636092716583</v>
      </c>
      <c r="G36" s="441">
        <f t="shared" si="15"/>
        <v>7.857706470278791</v>
      </c>
      <c r="H36" s="442">
        <f t="shared" si="15"/>
        <v>7.615629222802767</v>
      </c>
      <c r="I36" s="443">
        <f t="shared" si="15"/>
        <v>-15.329768270944744</v>
      </c>
      <c r="J36" s="439">
        <f t="shared" si="15"/>
        <v>-19.30601698043558</v>
      </c>
      <c r="K36" s="444">
        <f t="shared" si="15"/>
        <v>-17.28327892636924</v>
      </c>
      <c r="L36" s="443">
        <f t="shared" si="15"/>
        <v>7.258415532028373</v>
      </c>
      <c r="M36" s="445">
        <f t="shared" si="15"/>
        <v>7.697369424489442</v>
      </c>
      <c r="N36" s="446">
        <f t="shared" si="15"/>
        <v>7.470853474383965</v>
      </c>
      <c r="O36" s="447">
        <f t="shared" si="15"/>
        <v>10.354325127371311</v>
      </c>
    </row>
    <row r="37" spans="1:15" ht="7.5" customHeight="1" thickBot="1">
      <c r="A37" s="33"/>
      <c r="B37" s="32"/>
      <c r="C37" s="31"/>
      <c r="D37" s="30"/>
      <c r="E37" s="381"/>
      <c r="F37" s="29"/>
      <c r="G37" s="27"/>
      <c r="H37" s="26"/>
      <c r="I37" s="29"/>
      <c r="J37" s="27"/>
      <c r="K37" s="28"/>
      <c r="L37" s="29"/>
      <c r="M37" s="401"/>
      <c r="N37" s="416"/>
      <c r="O37" s="25"/>
    </row>
    <row r="38" spans="1:15" ht="17.25" customHeight="1">
      <c r="A38" s="24" t="s">
        <v>2</v>
      </c>
      <c r="B38" s="23"/>
      <c r="C38" s="22"/>
      <c r="D38" s="21"/>
      <c r="E38" s="382"/>
      <c r="F38" s="20"/>
      <c r="G38" s="18"/>
      <c r="H38" s="17"/>
      <c r="I38" s="20"/>
      <c r="J38" s="18"/>
      <c r="K38" s="19"/>
      <c r="L38" s="20"/>
      <c r="M38" s="402"/>
      <c r="N38" s="417"/>
      <c r="O38" s="16"/>
    </row>
    <row r="39" spans="1:15" ht="17.25" customHeight="1" thickBot="1">
      <c r="A39" s="426" t="s">
        <v>156</v>
      </c>
      <c r="B39" s="15"/>
      <c r="C39" s="14">
        <f aca="true" t="shared" si="16" ref="C39:O39">(C34/C33-1)*100</f>
        <v>12.67458459323947</v>
      </c>
      <c r="D39" s="10">
        <f t="shared" si="16"/>
        <v>-10.566591468557363</v>
      </c>
      <c r="E39" s="383">
        <f t="shared" si="16"/>
        <v>11.66944806689596</v>
      </c>
      <c r="F39" s="14">
        <f t="shared" si="16"/>
        <v>12.169889241793165</v>
      </c>
      <c r="G39" s="13">
        <f t="shared" si="16"/>
        <v>12.450026613281228</v>
      </c>
      <c r="H39" s="9">
        <f t="shared" si="16"/>
        <v>12.30805083935589</v>
      </c>
      <c r="I39" s="12">
        <f t="shared" si="16"/>
        <v>-7.206399787558915</v>
      </c>
      <c r="J39" s="10">
        <f t="shared" si="16"/>
        <v>3.7688532225128135</v>
      </c>
      <c r="K39" s="11">
        <f t="shared" si="16"/>
        <v>-1.928013921673355</v>
      </c>
      <c r="L39" s="12">
        <f t="shared" si="16"/>
        <v>11.991046368377734</v>
      </c>
      <c r="M39" s="403">
        <f t="shared" si="16"/>
        <v>12.373702217246985</v>
      </c>
      <c r="N39" s="418">
        <f t="shared" si="16"/>
        <v>12.179727012866604</v>
      </c>
      <c r="O39" s="8">
        <f t="shared" si="16"/>
        <v>11.834326742250223</v>
      </c>
    </row>
    <row r="40" spans="1:14" s="5" customFormat="1" ht="17.25" customHeight="1" thickTop="1">
      <c r="A40" s="84" t="s">
        <v>1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84" t="s">
        <v>0</v>
      </c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6:IV36 P39:IV39">
    <cfRule type="cellIs" priority="4" dxfId="101" operator="lessThan" stopIfTrue="1">
      <formula>0</formula>
    </cfRule>
  </conditionalFormatting>
  <conditionalFormatting sqref="A36:B36 A39:B39">
    <cfRule type="cellIs" priority="1" dxfId="101" operator="lessThan" stopIfTrue="1">
      <formula>0</formula>
    </cfRule>
  </conditionalFormatting>
  <conditionalFormatting sqref="C35:O39">
    <cfRule type="cellIs" priority="2" dxfId="102" operator="lessThan" stopIfTrue="1">
      <formula>0</formula>
    </cfRule>
    <cfRule type="cellIs" priority="3" dxfId="10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2"/>
  <sheetViews>
    <sheetView showGridLines="0" zoomScale="88" zoomScaleNormal="88" zoomScalePageLayoutView="0" workbookViewId="0" topLeftCell="A1">
      <selection activeCell="I11" sqref="I11:J3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4" t="s">
        <v>28</v>
      </c>
      <c r="O1" s="514"/>
    </row>
    <row r="2" ht="5.25" customHeight="1"/>
    <row r="3" ht="4.5" customHeight="1" thickBot="1"/>
    <row r="4" spans="1:15" ht="13.5" customHeight="1" thickTop="1">
      <c r="A4" s="523" t="s">
        <v>32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15" ht="12.75" customHeight="1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5" t="s">
        <v>26</v>
      </c>
      <c r="D7" s="516"/>
      <c r="E7" s="517"/>
      <c r="F7" s="538" t="s">
        <v>25</v>
      </c>
      <c r="G7" s="539"/>
      <c r="H7" s="539"/>
      <c r="I7" s="539"/>
      <c r="J7" s="539"/>
      <c r="K7" s="539"/>
      <c r="L7" s="539"/>
      <c r="M7" s="539"/>
      <c r="N7" s="542"/>
      <c r="O7" s="518" t="s">
        <v>24</v>
      </c>
    </row>
    <row r="8" spans="1:15" ht="3.75" customHeight="1" thickBot="1">
      <c r="A8" s="78"/>
      <c r="B8" s="77"/>
      <c r="C8" s="76"/>
      <c r="D8" s="75"/>
      <c r="E8" s="74"/>
      <c r="F8" s="540"/>
      <c r="G8" s="541"/>
      <c r="H8" s="541"/>
      <c r="I8" s="541"/>
      <c r="J8" s="541"/>
      <c r="K8" s="541"/>
      <c r="L8" s="541"/>
      <c r="M8" s="541"/>
      <c r="N8" s="543"/>
      <c r="O8" s="519"/>
    </row>
    <row r="9" spans="1:15" ht="21.75" customHeight="1" thickBot="1" thickTop="1">
      <c r="A9" s="532" t="s">
        <v>23</v>
      </c>
      <c r="B9" s="533"/>
      <c r="C9" s="534" t="s">
        <v>22</v>
      </c>
      <c r="D9" s="536" t="s">
        <v>21</v>
      </c>
      <c r="E9" s="521" t="s">
        <v>17</v>
      </c>
      <c r="F9" s="515" t="s">
        <v>22</v>
      </c>
      <c r="G9" s="516"/>
      <c r="H9" s="516"/>
      <c r="I9" s="515" t="s">
        <v>21</v>
      </c>
      <c r="J9" s="516"/>
      <c r="K9" s="517"/>
      <c r="L9" s="87" t="s">
        <v>20</v>
      </c>
      <c r="M9" s="86"/>
      <c r="N9" s="86"/>
      <c r="O9" s="519"/>
    </row>
    <row r="10" spans="1:15" s="67" customFormat="1" ht="18.75" customHeight="1" thickBot="1">
      <c r="A10" s="73"/>
      <c r="B10" s="72"/>
      <c r="C10" s="535"/>
      <c r="D10" s="537"/>
      <c r="E10" s="522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396" t="s">
        <v>30</v>
      </c>
      <c r="N10" s="461" t="s">
        <v>17</v>
      </c>
      <c r="O10" s="520"/>
    </row>
    <row r="11" spans="1:15" s="65" customFormat="1" ht="18.75" customHeight="1" thickTop="1">
      <c r="A11" s="529">
        <v>2014</v>
      </c>
      <c r="B11" s="478" t="s">
        <v>7</v>
      </c>
      <c r="C11" s="429">
        <v>10653.711999999998</v>
      </c>
      <c r="D11" s="430">
        <v>1017.6409999999993</v>
      </c>
      <c r="E11" s="374">
        <f aca="true" t="shared" si="0" ref="E11:E24">D11+C11</f>
        <v>11671.352999999997</v>
      </c>
      <c r="F11" s="429">
        <v>25908.55299999999</v>
      </c>
      <c r="G11" s="431">
        <v>12976.106999999996</v>
      </c>
      <c r="H11" s="432">
        <f aca="true" t="shared" si="1" ref="H11:H22">G11+F11</f>
        <v>38884.65999999999</v>
      </c>
      <c r="I11" s="433">
        <v>4100.289</v>
      </c>
      <c r="J11" s="434">
        <v>1868.2300000000005</v>
      </c>
      <c r="K11" s="435">
        <f aca="true" t="shared" si="2" ref="K11:K22">J11+I11</f>
        <v>5968.519</v>
      </c>
      <c r="L11" s="436">
        <f aca="true" t="shared" si="3" ref="L11:N24">I11+F11</f>
        <v>30008.84199999999</v>
      </c>
      <c r="M11" s="437">
        <f t="shared" si="3"/>
        <v>14844.336999999996</v>
      </c>
      <c r="N11" s="410">
        <f t="shared" si="3"/>
        <v>44853.17899999999</v>
      </c>
      <c r="O11" s="66">
        <f aca="true" t="shared" si="4" ref="O11:O24">N11+E11</f>
        <v>56524.531999999985</v>
      </c>
    </row>
    <row r="12" spans="1:15" ht="18.75" customHeight="1">
      <c r="A12" s="530"/>
      <c r="B12" s="478" t="s">
        <v>6</v>
      </c>
      <c r="C12" s="52">
        <v>10965.95799999999</v>
      </c>
      <c r="D12" s="61">
        <v>836.9979999999988</v>
      </c>
      <c r="E12" s="375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51">
        <f t="shared" si="3"/>
        <v>29904.121999999992</v>
      </c>
      <c r="M12" s="397">
        <f t="shared" si="3"/>
        <v>15286.536</v>
      </c>
      <c r="N12" s="411">
        <f t="shared" si="3"/>
        <v>45190.65799999999</v>
      </c>
      <c r="O12" s="55">
        <f t="shared" si="4"/>
        <v>56993.61399999998</v>
      </c>
    </row>
    <row r="13" spans="1:15" ht="18.75" customHeight="1">
      <c r="A13" s="530"/>
      <c r="B13" s="478" t="s">
        <v>5</v>
      </c>
      <c r="C13" s="52">
        <v>11596.465999999988</v>
      </c>
      <c r="D13" s="61">
        <v>1472.229</v>
      </c>
      <c r="E13" s="375">
        <f t="shared" si="0"/>
        <v>13068.694999999987</v>
      </c>
      <c r="F13" s="52">
        <v>24265.558000000005</v>
      </c>
      <c r="G13" s="50">
        <v>15489.086999999994</v>
      </c>
      <c r="H13" s="56">
        <f t="shared" si="1"/>
        <v>39754.645</v>
      </c>
      <c r="I13" s="351">
        <v>2973.897</v>
      </c>
      <c r="J13" s="58">
        <v>2387.3499999999995</v>
      </c>
      <c r="K13" s="57">
        <f t="shared" si="2"/>
        <v>5361.246999999999</v>
      </c>
      <c r="L13" s="351">
        <f t="shared" si="3"/>
        <v>27239.455000000005</v>
      </c>
      <c r="M13" s="397">
        <f t="shared" si="3"/>
        <v>17876.436999999994</v>
      </c>
      <c r="N13" s="411">
        <f t="shared" si="3"/>
        <v>45115.89199999999</v>
      </c>
      <c r="O13" s="55">
        <f t="shared" si="4"/>
        <v>58184.58699999998</v>
      </c>
    </row>
    <row r="14" spans="1:15" ht="18.75" customHeight="1">
      <c r="A14" s="530"/>
      <c r="B14" s="478" t="s">
        <v>16</v>
      </c>
      <c r="C14" s="52">
        <v>11967.662999999997</v>
      </c>
      <c r="D14" s="61">
        <v>1041.5179999999993</v>
      </c>
      <c r="E14" s="375">
        <f t="shared" si="0"/>
        <v>13009.180999999997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2681.583</v>
      </c>
      <c r="K14" s="57">
        <f t="shared" si="2"/>
        <v>9073.604</v>
      </c>
      <c r="L14" s="351">
        <f t="shared" si="3"/>
        <v>37516.73600000001</v>
      </c>
      <c r="M14" s="397">
        <f t="shared" si="3"/>
        <v>17058.101000000002</v>
      </c>
      <c r="N14" s="411">
        <f t="shared" si="3"/>
        <v>54574.837000000014</v>
      </c>
      <c r="O14" s="55">
        <f t="shared" si="4"/>
        <v>67584.01800000001</v>
      </c>
    </row>
    <row r="15" spans="1:15" s="65" customFormat="1" ht="18.75" customHeight="1">
      <c r="A15" s="530"/>
      <c r="B15" s="478" t="s">
        <v>15</v>
      </c>
      <c r="C15" s="52">
        <v>13462.749000000005</v>
      </c>
      <c r="D15" s="61">
        <v>1292.659999999999</v>
      </c>
      <c r="E15" s="375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51">
        <f t="shared" si="3"/>
        <v>33210.85199999999</v>
      </c>
      <c r="M15" s="397">
        <f t="shared" si="3"/>
        <v>16873.659999999996</v>
      </c>
      <c r="N15" s="411">
        <f t="shared" si="3"/>
        <v>50084.511999999995</v>
      </c>
      <c r="O15" s="55">
        <f t="shared" si="4"/>
        <v>64839.921</v>
      </c>
    </row>
    <row r="16" spans="1:15" s="371" customFormat="1" ht="18.75" customHeight="1">
      <c r="A16" s="530"/>
      <c r="B16" s="479" t="s">
        <v>14</v>
      </c>
      <c r="C16" s="52">
        <v>10812.916000000012</v>
      </c>
      <c r="D16" s="61">
        <v>984.2469999999993</v>
      </c>
      <c r="E16" s="375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51">
        <f t="shared" si="3"/>
        <v>27122.20300000001</v>
      </c>
      <c r="M16" s="397">
        <f t="shared" si="3"/>
        <v>15262.625</v>
      </c>
      <c r="N16" s="411">
        <f t="shared" si="3"/>
        <v>42384.82800000001</v>
      </c>
      <c r="O16" s="55">
        <f t="shared" si="4"/>
        <v>54181.99100000002</v>
      </c>
    </row>
    <row r="17" spans="1:15" s="384" customFormat="1" ht="18.75" customHeight="1">
      <c r="A17" s="530"/>
      <c r="B17" s="478" t="s">
        <v>13</v>
      </c>
      <c r="C17" s="52">
        <v>12867.35100000001</v>
      </c>
      <c r="D17" s="61">
        <v>1137.2699999999998</v>
      </c>
      <c r="E17" s="375">
        <f t="shared" si="0"/>
        <v>14004.62100000001</v>
      </c>
      <c r="F17" s="52">
        <v>26669.356</v>
      </c>
      <c r="G17" s="50">
        <v>16662.765000000003</v>
      </c>
      <c r="H17" s="56">
        <f t="shared" si="1"/>
        <v>43332.121</v>
      </c>
      <c r="I17" s="59">
        <v>2481.192</v>
      </c>
      <c r="J17" s="58">
        <v>1233.7810000000002</v>
      </c>
      <c r="K17" s="57">
        <f t="shared" si="2"/>
        <v>3714.973</v>
      </c>
      <c r="L17" s="351">
        <f t="shared" si="3"/>
        <v>29150.548</v>
      </c>
      <c r="M17" s="397">
        <f t="shared" si="3"/>
        <v>17896.546000000002</v>
      </c>
      <c r="N17" s="411">
        <f t="shared" si="3"/>
        <v>47047.094</v>
      </c>
      <c r="O17" s="55">
        <f t="shared" si="4"/>
        <v>61051.71500000001</v>
      </c>
    </row>
    <row r="18" spans="1:15" s="395" customFormat="1" ht="18.75" customHeight="1">
      <c r="A18" s="530"/>
      <c r="B18" s="478" t="s">
        <v>12</v>
      </c>
      <c r="C18" s="52">
        <v>12532.27700000001</v>
      </c>
      <c r="D18" s="61">
        <v>1221.5119999999993</v>
      </c>
      <c r="E18" s="375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51">
        <f t="shared" si="3"/>
        <v>30476.233000000007</v>
      </c>
      <c r="M18" s="397">
        <f t="shared" si="3"/>
        <v>19702.74300000001</v>
      </c>
      <c r="N18" s="411">
        <f t="shared" si="3"/>
        <v>50178.97600000002</v>
      </c>
      <c r="O18" s="55">
        <f t="shared" si="4"/>
        <v>63932.76500000003</v>
      </c>
    </row>
    <row r="19" spans="1:15" ht="18.75" customHeight="1">
      <c r="A19" s="530"/>
      <c r="B19" s="478" t="s">
        <v>11</v>
      </c>
      <c r="C19" s="52">
        <v>12734.114000000005</v>
      </c>
      <c r="D19" s="61">
        <v>1221.9419999999993</v>
      </c>
      <c r="E19" s="375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51">
        <f t="shared" si="3"/>
        <v>29912.364000000005</v>
      </c>
      <c r="M19" s="397">
        <f t="shared" si="3"/>
        <v>18045.034</v>
      </c>
      <c r="N19" s="411">
        <f t="shared" si="3"/>
        <v>47957.398</v>
      </c>
      <c r="O19" s="55">
        <f t="shared" si="4"/>
        <v>61913.454000000005</v>
      </c>
    </row>
    <row r="20" spans="1:15" s="404" customFormat="1" ht="18.75" customHeight="1">
      <c r="A20" s="530"/>
      <c r="B20" s="478" t="s">
        <v>10</v>
      </c>
      <c r="C20" s="52">
        <v>13366.862000000008</v>
      </c>
      <c r="D20" s="61">
        <v>1316.7149999999995</v>
      </c>
      <c r="E20" s="375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51">
        <f t="shared" si="3"/>
        <v>33415.248</v>
      </c>
      <c r="M20" s="397">
        <f t="shared" si="3"/>
        <v>20677.528000000013</v>
      </c>
      <c r="N20" s="411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530"/>
      <c r="B21" s="478" t="s">
        <v>9</v>
      </c>
      <c r="C21" s="52">
        <v>13158.135000000017</v>
      </c>
      <c r="D21" s="61">
        <v>1207.3129999999999</v>
      </c>
      <c r="E21" s="375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51">
        <f t="shared" si="3"/>
        <v>31256.004999999997</v>
      </c>
      <c r="M21" s="397">
        <f t="shared" si="3"/>
        <v>20663.619</v>
      </c>
      <c r="N21" s="411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531"/>
      <c r="B22" s="478" t="s">
        <v>8</v>
      </c>
      <c r="C22" s="52">
        <v>14296.916999999994</v>
      </c>
      <c r="D22" s="61">
        <v>1512.6399999999996</v>
      </c>
      <c r="E22" s="375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51">
        <f t="shared" si="3"/>
        <v>28363.802000000003</v>
      </c>
      <c r="M22" s="397">
        <f t="shared" si="3"/>
        <v>19233.314999999995</v>
      </c>
      <c r="N22" s="411">
        <f t="shared" si="3"/>
        <v>47597.117</v>
      </c>
      <c r="O22" s="55">
        <f t="shared" si="4"/>
        <v>63406.67399999999</v>
      </c>
    </row>
    <row r="23" spans="1:15" ht="3.75" customHeight="1">
      <c r="A23" s="64"/>
      <c r="B23" s="480"/>
      <c r="C23" s="63"/>
      <c r="D23" s="62"/>
      <c r="E23" s="376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8">
        <f t="shared" si="3"/>
        <v>0</v>
      </c>
      <c r="N23" s="412">
        <f t="shared" si="3"/>
        <v>0</v>
      </c>
      <c r="O23" s="36">
        <f t="shared" si="4"/>
        <v>0</v>
      </c>
    </row>
    <row r="24" spans="1:15" ht="19.5" customHeight="1">
      <c r="A24" s="482">
        <v>2015</v>
      </c>
      <c r="B24" s="481" t="s">
        <v>7</v>
      </c>
      <c r="C24" s="52">
        <v>11422.357000000005</v>
      </c>
      <c r="D24" s="61">
        <v>893.5599999999994</v>
      </c>
      <c r="E24" s="375">
        <f t="shared" si="0"/>
        <v>12315.917000000005</v>
      </c>
      <c r="F24" s="60">
        <v>27552.825000000008</v>
      </c>
      <c r="G24" s="50">
        <v>14248.001999999999</v>
      </c>
      <c r="H24" s="56">
        <f aca="true" t="shared" si="5" ref="H24:H30">G24+F24</f>
        <v>41800.827000000005</v>
      </c>
      <c r="I24" s="59">
        <v>3310.6169999999997</v>
      </c>
      <c r="J24" s="58">
        <v>1058.1740000000002</v>
      </c>
      <c r="K24" s="57">
        <f aca="true" t="shared" si="6" ref="K24:K29">J24+I24</f>
        <v>4368.791</v>
      </c>
      <c r="L24" s="351">
        <f t="shared" si="3"/>
        <v>30863.442000000006</v>
      </c>
      <c r="M24" s="397">
        <f t="shared" si="3"/>
        <v>15306.176</v>
      </c>
      <c r="N24" s="411">
        <f t="shared" si="3"/>
        <v>46169.618</v>
      </c>
      <c r="O24" s="55">
        <f t="shared" si="4"/>
        <v>58485.535</v>
      </c>
    </row>
    <row r="25" spans="1:15" ht="19.5" customHeight="1">
      <c r="A25" s="482"/>
      <c r="B25" s="481" t="s">
        <v>6</v>
      </c>
      <c r="C25" s="52">
        <v>11591.259999999997</v>
      </c>
      <c r="D25" s="61">
        <v>968.0126000000004</v>
      </c>
      <c r="E25" s="375">
        <f aca="true" t="shared" si="7" ref="E25:E30">D25+C25</f>
        <v>12559.272599999997</v>
      </c>
      <c r="F25" s="60">
        <v>27124.277999999988</v>
      </c>
      <c r="G25" s="50">
        <v>14538.316000000006</v>
      </c>
      <c r="H25" s="56">
        <f t="shared" si="5"/>
        <v>41662.594</v>
      </c>
      <c r="I25" s="59">
        <v>5137.088</v>
      </c>
      <c r="J25" s="58">
        <v>975.6529999999999</v>
      </c>
      <c r="K25" s="57">
        <f t="shared" si="6"/>
        <v>6112.741</v>
      </c>
      <c r="L25" s="351">
        <f aca="true" t="shared" si="8" ref="L25:N26">I25+F25</f>
        <v>32261.365999999987</v>
      </c>
      <c r="M25" s="397">
        <f t="shared" si="8"/>
        <v>15513.969000000006</v>
      </c>
      <c r="N25" s="411">
        <f t="shared" si="8"/>
        <v>47775.335</v>
      </c>
      <c r="O25" s="55">
        <f aca="true" t="shared" si="9" ref="O25:O30">N25+E25</f>
        <v>60334.607599999996</v>
      </c>
    </row>
    <row r="26" spans="1:15" ht="19.5" customHeight="1">
      <c r="A26" s="482"/>
      <c r="B26" s="481" t="s">
        <v>5</v>
      </c>
      <c r="C26" s="52">
        <v>13973.525</v>
      </c>
      <c r="D26" s="61">
        <v>1109.356999999999</v>
      </c>
      <c r="E26" s="375">
        <f t="shared" si="7"/>
        <v>15082.881999999998</v>
      </c>
      <c r="F26" s="60">
        <v>28377.528000000006</v>
      </c>
      <c r="G26" s="50">
        <v>16314.130000000005</v>
      </c>
      <c r="H26" s="56">
        <f t="shared" si="5"/>
        <v>44691.65800000001</v>
      </c>
      <c r="I26" s="59">
        <v>3826.87</v>
      </c>
      <c r="J26" s="58">
        <v>2381.3109999999997</v>
      </c>
      <c r="K26" s="57">
        <f t="shared" si="6"/>
        <v>6208.181</v>
      </c>
      <c r="L26" s="351">
        <f t="shared" si="8"/>
        <v>32204.398000000005</v>
      </c>
      <c r="M26" s="397">
        <f t="shared" si="8"/>
        <v>18695.441000000006</v>
      </c>
      <c r="N26" s="411">
        <f t="shared" si="8"/>
        <v>50899.83900000001</v>
      </c>
      <c r="O26" s="55">
        <f t="shared" si="9"/>
        <v>65982.721</v>
      </c>
    </row>
    <row r="27" spans="1:15" ht="19.5" customHeight="1">
      <c r="A27" s="482"/>
      <c r="B27" s="481" t="s">
        <v>16</v>
      </c>
      <c r="C27" s="52">
        <v>12208.576999999994</v>
      </c>
      <c r="D27" s="61">
        <v>964.9569999999997</v>
      </c>
      <c r="E27" s="375">
        <f t="shared" si="7"/>
        <v>13173.533999999994</v>
      </c>
      <c r="F27" s="60">
        <v>29626.566000000006</v>
      </c>
      <c r="G27" s="50">
        <v>14850.063000000002</v>
      </c>
      <c r="H27" s="56">
        <f t="shared" si="5"/>
        <v>44476.62900000001</v>
      </c>
      <c r="I27" s="59">
        <v>7135.207</v>
      </c>
      <c r="J27" s="58">
        <v>1884.4250000000002</v>
      </c>
      <c r="K27" s="57">
        <f t="shared" si="6"/>
        <v>9019.632000000001</v>
      </c>
      <c r="L27" s="351">
        <f aca="true" t="shared" si="10" ref="L27:N29">I27+F27</f>
        <v>36761.77300000001</v>
      </c>
      <c r="M27" s="397">
        <f t="shared" si="10"/>
        <v>16734.488</v>
      </c>
      <c r="N27" s="411">
        <f t="shared" si="10"/>
        <v>53496.26100000001</v>
      </c>
      <c r="O27" s="55">
        <f t="shared" si="9"/>
        <v>66669.79500000001</v>
      </c>
    </row>
    <row r="28" spans="1:15" ht="19.5" customHeight="1">
      <c r="A28" s="482"/>
      <c r="B28" s="481" t="s">
        <v>15</v>
      </c>
      <c r="C28" s="52">
        <v>13080.334000000003</v>
      </c>
      <c r="D28" s="61">
        <v>1159.193999999999</v>
      </c>
      <c r="E28" s="375">
        <f t="shared" si="7"/>
        <v>14239.528000000002</v>
      </c>
      <c r="F28" s="60">
        <v>29504.54599999999</v>
      </c>
      <c r="G28" s="50">
        <v>16065.203999999998</v>
      </c>
      <c r="H28" s="56">
        <f t="shared" si="5"/>
        <v>45569.749999999985</v>
      </c>
      <c r="I28" s="59">
        <v>4039.4820000000004</v>
      </c>
      <c r="J28" s="58">
        <v>1740.6999999999998</v>
      </c>
      <c r="K28" s="57">
        <f t="shared" si="6"/>
        <v>5780.182000000001</v>
      </c>
      <c r="L28" s="351">
        <f t="shared" si="10"/>
        <v>33544.02799999999</v>
      </c>
      <c r="M28" s="397">
        <f t="shared" si="10"/>
        <v>17805.904</v>
      </c>
      <c r="N28" s="411">
        <f t="shared" si="10"/>
        <v>51349.931999999986</v>
      </c>
      <c r="O28" s="55">
        <f t="shared" si="9"/>
        <v>65589.45999999999</v>
      </c>
    </row>
    <row r="29" spans="1:15" ht="19.5" customHeight="1">
      <c r="A29" s="482"/>
      <c r="B29" s="481" t="s">
        <v>14</v>
      </c>
      <c r="C29" s="52">
        <v>12352.007000000001</v>
      </c>
      <c r="D29" s="61">
        <v>1306.6719999999996</v>
      </c>
      <c r="E29" s="375">
        <f t="shared" si="7"/>
        <v>13658.679</v>
      </c>
      <c r="F29" s="60">
        <v>25557.666000000005</v>
      </c>
      <c r="G29" s="50">
        <v>15181.581999999993</v>
      </c>
      <c r="H29" s="56">
        <f t="shared" si="5"/>
        <v>40739.248</v>
      </c>
      <c r="I29" s="59">
        <v>3415.4640000000004</v>
      </c>
      <c r="J29" s="58">
        <v>1376.77</v>
      </c>
      <c r="K29" s="57">
        <f t="shared" si="6"/>
        <v>4792.234</v>
      </c>
      <c r="L29" s="351">
        <f t="shared" si="10"/>
        <v>28973.130000000005</v>
      </c>
      <c r="M29" s="397">
        <f t="shared" si="10"/>
        <v>16558.35199999999</v>
      </c>
      <c r="N29" s="411">
        <f t="shared" si="10"/>
        <v>45531.482</v>
      </c>
      <c r="O29" s="55">
        <f t="shared" si="9"/>
        <v>59190.16100000001</v>
      </c>
    </row>
    <row r="30" spans="1:15" ht="19.5" customHeight="1">
      <c r="A30" s="482"/>
      <c r="B30" s="481" t="s">
        <v>13</v>
      </c>
      <c r="C30" s="52">
        <v>14170.993999999995</v>
      </c>
      <c r="D30" s="61">
        <v>1403.0439999999994</v>
      </c>
      <c r="E30" s="375">
        <f t="shared" si="7"/>
        <v>15574.037999999995</v>
      </c>
      <c r="F30" s="60">
        <v>26989.00799999999</v>
      </c>
      <c r="G30" s="50">
        <v>16475.081</v>
      </c>
      <c r="H30" s="56">
        <f t="shared" si="5"/>
        <v>43464.08899999999</v>
      </c>
      <c r="I30" s="59">
        <v>2718.3680000000004</v>
      </c>
      <c r="J30" s="58">
        <v>1373.1100000000001</v>
      </c>
      <c r="K30" s="57">
        <f>J30+I30</f>
        <v>4091.4780000000005</v>
      </c>
      <c r="L30" s="351">
        <f>I30+F30</f>
        <v>29707.37599999999</v>
      </c>
      <c r="M30" s="397">
        <f>J30+G30</f>
        <v>17848.191</v>
      </c>
      <c r="N30" s="411">
        <f>K30+H30</f>
        <v>47555.566999999995</v>
      </c>
      <c r="O30" s="55">
        <f t="shared" si="9"/>
        <v>63129.60499999999</v>
      </c>
    </row>
    <row r="31" spans="1:15" ht="19.5" customHeight="1" thickBot="1">
      <c r="A31" s="482"/>
      <c r="B31" s="481" t="s">
        <v>12</v>
      </c>
      <c r="C31" s="52">
        <v>14005.046999999999</v>
      </c>
      <c r="D31" s="61">
        <v>1545.9399999999994</v>
      </c>
      <c r="E31" s="375">
        <f>D31+C31</f>
        <v>15550.986999999997</v>
      </c>
      <c r="F31" s="60">
        <v>26303.153000000002</v>
      </c>
      <c r="G31" s="50">
        <v>15953.664</v>
      </c>
      <c r="H31" s="56">
        <f>G31+F31</f>
        <v>42256.817</v>
      </c>
      <c r="I31" s="59">
        <v>2521.7970000000005</v>
      </c>
      <c r="J31" s="58">
        <v>964.207</v>
      </c>
      <c r="K31" s="57">
        <f>J31+I31</f>
        <v>3486.0040000000004</v>
      </c>
      <c r="L31" s="351">
        <f>I31+F31</f>
        <v>28824.950000000004</v>
      </c>
      <c r="M31" s="397">
        <f>J31+G31</f>
        <v>16917.871</v>
      </c>
      <c r="N31" s="411">
        <f>K31+H31</f>
        <v>45742.821</v>
      </c>
      <c r="O31" s="55">
        <f>N31+E31</f>
        <v>61293.808000000005</v>
      </c>
    </row>
    <row r="32" spans="1:15" ht="18" customHeight="1">
      <c r="A32" s="53" t="s">
        <v>4</v>
      </c>
      <c r="B32" s="41"/>
      <c r="C32" s="40"/>
      <c r="D32" s="39"/>
      <c r="E32" s="377"/>
      <c r="F32" s="40"/>
      <c r="G32" s="39"/>
      <c r="H32" s="38"/>
      <c r="I32" s="40"/>
      <c r="J32" s="39"/>
      <c r="K32" s="38"/>
      <c r="L32" s="85"/>
      <c r="M32" s="398"/>
      <c r="N32" s="412"/>
      <c r="O32" s="36"/>
    </row>
    <row r="33" spans="1:15" ht="18" customHeight="1">
      <c r="A33" s="35" t="s">
        <v>153</v>
      </c>
      <c r="B33" s="48"/>
      <c r="C33" s="52">
        <f>SUM(C11:C18)</f>
        <v>94859.092</v>
      </c>
      <c r="D33" s="50">
        <f aca="true" t="shared" si="11" ref="D33:O33">SUM(D11:D18)</f>
        <v>9004.074999999995</v>
      </c>
      <c r="E33" s="378">
        <f t="shared" si="11"/>
        <v>103863.167</v>
      </c>
      <c r="F33" s="52">
        <f t="shared" si="11"/>
        <v>216664.86</v>
      </c>
      <c r="G33" s="50">
        <f t="shared" si="11"/>
        <v>121467.919</v>
      </c>
      <c r="H33" s="51">
        <f t="shared" si="11"/>
        <v>338132.77900000004</v>
      </c>
      <c r="I33" s="52">
        <f t="shared" si="11"/>
        <v>27964.130999999998</v>
      </c>
      <c r="J33" s="50">
        <f t="shared" si="11"/>
        <v>13333.066000000003</v>
      </c>
      <c r="K33" s="51">
        <f t="shared" si="11"/>
        <v>41297.19699999999</v>
      </c>
      <c r="L33" s="52">
        <f t="shared" si="11"/>
        <v>244628.991</v>
      </c>
      <c r="M33" s="399">
        <f t="shared" si="11"/>
        <v>134800.98500000002</v>
      </c>
      <c r="N33" s="413">
        <f t="shared" si="11"/>
        <v>379429.97599999997</v>
      </c>
      <c r="O33" s="49">
        <f t="shared" si="11"/>
        <v>483293.14300000004</v>
      </c>
    </row>
    <row r="34" spans="1:15" ht="18" customHeight="1" thickBot="1">
      <c r="A34" s="35" t="s">
        <v>154</v>
      </c>
      <c r="B34" s="48"/>
      <c r="C34" s="47">
        <f>SUM(C24:C31)</f>
        <v>102804.101</v>
      </c>
      <c r="D34" s="44">
        <f aca="true" t="shared" si="12" ref="D34:O34">SUM(D24:D31)</f>
        <v>9350.736599999995</v>
      </c>
      <c r="E34" s="379">
        <f t="shared" si="12"/>
        <v>112154.83759999998</v>
      </c>
      <c r="F34" s="46">
        <f t="shared" si="12"/>
        <v>221035.56999999998</v>
      </c>
      <c r="G34" s="44">
        <f t="shared" si="12"/>
        <v>123626.042</v>
      </c>
      <c r="H34" s="45">
        <f t="shared" si="12"/>
        <v>344661.61199999996</v>
      </c>
      <c r="I34" s="46">
        <f t="shared" si="12"/>
        <v>32104.892999999996</v>
      </c>
      <c r="J34" s="44">
        <f t="shared" si="12"/>
        <v>11754.35</v>
      </c>
      <c r="K34" s="45">
        <f t="shared" si="12"/>
        <v>43859.243</v>
      </c>
      <c r="L34" s="46">
        <f t="shared" si="12"/>
        <v>253140.463</v>
      </c>
      <c r="M34" s="400">
        <f t="shared" si="12"/>
        <v>135380.392</v>
      </c>
      <c r="N34" s="414">
        <f t="shared" si="12"/>
        <v>388520.855</v>
      </c>
      <c r="O34" s="43">
        <f t="shared" si="12"/>
        <v>500675.6926</v>
      </c>
    </row>
    <row r="35" spans="1:15" ht="17.25" customHeight="1">
      <c r="A35" s="42" t="s">
        <v>3</v>
      </c>
      <c r="B35" s="41"/>
      <c r="C35" s="40"/>
      <c r="D35" s="39"/>
      <c r="E35" s="380"/>
      <c r="F35" s="40"/>
      <c r="G35" s="39"/>
      <c r="H35" s="37"/>
      <c r="I35" s="40"/>
      <c r="J35" s="39"/>
      <c r="K35" s="38"/>
      <c r="L35" s="85"/>
      <c r="M35" s="398"/>
      <c r="N35" s="415"/>
      <c r="O35" s="36"/>
    </row>
    <row r="36" spans="1:15" ht="17.25" customHeight="1">
      <c r="A36" s="35" t="s">
        <v>155</v>
      </c>
      <c r="B36" s="34"/>
      <c r="C36" s="438">
        <f>(C31/C18-1)*100</f>
        <v>11.751814933551085</v>
      </c>
      <c r="D36" s="439">
        <f aca="true" t="shared" si="13" ref="D36:O36">(D31/D18-1)*100</f>
        <v>26.5595425996634</v>
      </c>
      <c r="E36" s="440">
        <f t="shared" si="13"/>
        <v>13.0669301383058</v>
      </c>
      <c r="F36" s="438">
        <f t="shared" si="13"/>
        <v>-5.7373080375975105</v>
      </c>
      <c r="G36" s="441">
        <f t="shared" si="13"/>
        <v>-14.680330080806758</v>
      </c>
      <c r="H36" s="442">
        <f t="shared" si="13"/>
        <v>-9.325565930160739</v>
      </c>
      <c r="I36" s="443">
        <f t="shared" si="13"/>
        <v>-1.9570893607491757</v>
      </c>
      <c r="J36" s="439">
        <f t="shared" si="13"/>
        <v>-3.968133029364118</v>
      </c>
      <c r="K36" s="444">
        <f t="shared" si="13"/>
        <v>-2.5217095871717943</v>
      </c>
      <c r="L36" s="443">
        <f t="shared" si="13"/>
        <v>-5.418264783577431</v>
      </c>
      <c r="M36" s="445">
        <f t="shared" si="13"/>
        <v>-14.134438032308537</v>
      </c>
      <c r="N36" s="446">
        <f t="shared" si="13"/>
        <v>-8.840664664021869</v>
      </c>
      <c r="O36" s="447">
        <f t="shared" si="13"/>
        <v>-4.127706661834541</v>
      </c>
    </row>
    <row r="37" spans="1:15" ht="7.5" customHeight="1" thickBot="1">
      <c r="A37" s="33"/>
      <c r="B37" s="32"/>
      <c r="C37" s="31"/>
      <c r="D37" s="30"/>
      <c r="E37" s="381"/>
      <c r="F37" s="29"/>
      <c r="G37" s="27"/>
      <c r="H37" s="26"/>
      <c r="I37" s="29"/>
      <c r="J37" s="27"/>
      <c r="K37" s="28"/>
      <c r="L37" s="29"/>
      <c r="M37" s="401"/>
      <c r="N37" s="416"/>
      <c r="O37" s="25"/>
    </row>
    <row r="38" spans="1:15" ht="17.25" customHeight="1">
      <c r="A38" s="24" t="s">
        <v>2</v>
      </c>
      <c r="B38" s="23"/>
      <c r="C38" s="22"/>
      <c r="D38" s="21"/>
      <c r="E38" s="382"/>
      <c r="F38" s="20"/>
      <c r="G38" s="18"/>
      <c r="H38" s="17"/>
      <c r="I38" s="20"/>
      <c r="J38" s="18"/>
      <c r="K38" s="19"/>
      <c r="L38" s="20"/>
      <c r="M38" s="402"/>
      <c r="N38" s="417"/>
      <c r="O38" s="16"/>
    </row>
    <row r="39" spans="1:15" ht="17.25" customHeight="1" thickBot="1">
      <c r="A39" s="426" t="s">
        <v>156</v>
      </c>
      <c r="B39" s="15"/>
      <c r="C39" s="14">
        <f aca="true" t="shared" si="14" ref="C39:O39">(C34/C33-1)*100</f>
        <v>8.375590396753951</v>
      </c>
      <c r="D39" s="10">
        <f t="shared" si="14"/>
        <v>3.8500523374138895</v>
      </c>
      <c r="E39" s="383">
        <f t="shared" si="14"/>
        <v>7.983263787825745</v>
      </c>
      <c r="F39" s="14">
        <f t="shared" si="14"/>
        <v>2.0172675901389825</v>
      </c>
      <c r="G39" s="13">
        <f t="shared" si="14"/>
        <v>1.7767020442656989</v>
      </c>
      <c r="H39" s="9">
        <f t="shared" si="14"/>
        <v>1.930848887028458</v>
      </c>
      <c r="I39" s="12">
        <f t="shared" si="14"/>
        <v>14.807404528322365</v>
      </c>
      <c r="J39" s="10">
        <f t="shared" si="14"/>
        <v>-11.84060740417847</v>
      </c>
      <c r="K39" s="11">
        <f t="shared" si="14"/>
        <v>6.203922266201278</v>
      </c>
      <c r="L39" s="12">
        <f t="shared" si="14"/>
        <v>3.4793390453055517</v>
      </c>
      <c r="M39" s="403">
        <f t="shared" si="14"/>
        <v>0.4298240105589546</v>
      </c>
      <c r="N39" s="418">
        <f t="shared" si="14"/>
        <v>2.39593062620862</v>
      </c>
      <c r="O39" s="8">
        <f t="shared" si="14"/>
        <v>3.596688645756352</v>
      </c>
    </row>
    <row r="40" spans="1:14" s="5" customFormat="1" ht="17.25" customHeight="1" thickTop="1">
      <c r="A40" s="84" t="s">
        <v>1</v>
      </c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="5" customFormat="1" ht="13.5" customHeight="1">
      <c r="A41" s="84" t="s">
        <v>0</v>
      </c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65522" ht="14.25">
      <c r="C65522" s="2" t="e">
        <f>((C65518/C65505)-1)*100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36:IV36 P39:IV39">
    <cfRule type="cellIs" priority="5" dxfId="101" operator="lessThan" stopIfTrue="1">
      <formula>0</formula>
    </cfRule>
  </conditionalFormatting>
  <conditionalFormatting sqref="A36:B36 A39:B39">
    <cfRule type="cellIs" priority="1" dxfId="101" operator="lessThan" stopIfTrue="1">
      <formula>0</formula>
    </cfRule>
  </conditionalFormatting>
  <conditionalFormatting sqref="C35:O39">
    <cfRule type="cellIs" priority="3" dxfId="102" operator="lessThan" stopIfTrue="1">
      <formula>0</formula>
    </cfRule>
    <cfRule type="cellIs" priority="4" dxfId="10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8"/>
  <sheetViews>
    <sheetView showGridLines="0" zoomScale="90" zoomScaleNormal="90" zoomScalePageLayoutView="0" workbookViewId="0" topLeftCell="A1">
      <selection activeCell="N9" sqref="N9:O23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8515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11.5742187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4" t="s">
        <v>28</v>
      </c>
      <c r="O1" s="545"/>
      <c r="P1" s="545"/>
      <c r="Q1" s="546"/>
    </row>
    <row r="2" ht="7.5" customHeight="1" thickBot="1"/>
    <row r="3" spans="1:17" ht="24" customHeight="1">
      <c r="A3" s="552" t="s">
        <v>39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</row>
    <row r="4" spans="1:17" ht="18" customHeight="1" thickBot="1">
      <c r="A4" s="555" t="s">
        <v>38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15" thickBot="1">
      <c r="A5" s="563" t="s">
        <v>151</v>
      </c>
      <c r="B5" s="547" t="s">
        <v>36</v>
      </c>
      <c r="C5" s="548"/>
      <c r="D5" s="548"/>
      <c r="E5" s="548"/>
      <c r="F5" s="549"/>
      <c r="G5" s="549"/>
      <c r="H5" s="549"/>
      <c r="I5" s="550"/>
      <c r="J5" s="548" t="s">
        <v>35</v>
      </c>
      <c r="K5" s="548"/>
      <c r="L5" s="548"/>
      <c r="M5" s="548"/>
      <c r="N5" s="548"/>
      <c r="O5" s="548"/>
      <c r="P5" s="548"/>
      <c r="Q5" s="551"/>
    </row>
    <row r="6" spans="1:17" s="477" customFormat="1" ht="25.5" customHeight="1" thickBot="1">
      <c r="A6" s="564"/>
      <c r="B6" s="558" t="s">
        <v>157</v>
      </c>
      <c r="C6" s="561"/>
      <c r="D6" s="562"/>
      <c r="E6" s="566" t="s">
        <v>34</v>
      </c>
      <c r="F6" s="558" t="s">
        <v>158</v>
      </c>
      <c r="G6" s="561"/>
      <c r="H6" s="562"/>
      <c r="I6" s="568" t="s">
        <v>33</v>
      </c>
      <c r="J6" s="558" t="s">
        <v>159</v>
      </c>
      <c r="K6" s="559"/>
      <c r="L6" s="560"/>
      <c r="M6" s="566" t="s">
        <v>34</v>
      </c>
      <c r="N6" s="558" t="s">
        <v>160</v>
      </c>
      <c r="O6" s="559"/>
      <c r="P6" s="560"/>
      <c r="Q6" s="566" t="s">
        <v>33</v>
      </c>
    </row>
    <row r="7" spans="1:17" s="110" customFormat="1" ht="26.25" thickBot="1">
      <c r="A7" s="565"/>
      <c r="B7" s="114" t="s">
        <v>22</v>
      </c>
      <c r="C7" s="111" t="s">
        <v>21</v>
      </c>
      <c r="D7" s="111" t="s">
        <v>17</v>
      </c>
      <c r="E7" s="567"/>
      <c r="F7" s="114" t="s">
        <v>22</v>
      </c>
      <c r="G7" s="112" t="s">
        <v>21</v>
      </c>
      <c r="H7" s="111" t="s">
        <v>17</v>
      </c>
      <c r="I7" s="569"/>
      <c r="J7" s="114" t="s">
        <v>22</v>
      </c>
      <c r="K7" s="111" t="s">
        <v>21</v>
      </c>
      <c r="L7" s="112" t="s">
        <v>17</v>
      </c>
      <c r="M7" s="567"/>
      <c r="N7" s="113" t="s">
        <v>22</v>
      </c>
      <c r="O7" s="112" t="s">
        <v>21</v>
      </c>
      <c r="P7" s="111" t="s">
        <v>17</v>
      </c>
      <c r="Q7" s="567"/>
    </row>
    <row r="8" spans="1:17" s="91" customFormat="1" ht="17.25" customHeight="1" thickBot="1">
      <c r="A8" s="109" t="s">
        <v>24</v>
      </c>
      <c r="B8" s="105">
        <f>SUM(B9:B23)</f>
        <v>1962397</v>
      </c>
      <c r="C8" s="104">
        <f>SUM(C9:C23)</f>
        <v>69900</v>
      </c>
      <c r="D8" s="104">
        <f aca="true" t="shared" si="0" ref="D8:D23">C8+B8</f>
        <v>2032297</v>
      </c>
      <c r="E8" s="106">
        <f aca="true" t="shared" si="1" ref="E8:E23">(D8/$D$8)</f>
        <v>1</v>
      </c>
      <c r="F8" s="105">
        <f>SUM(F9:F23)</f>
        <v>1737123</v>
      </c>
      <c r="G8" s="104">
        <f>SUM(G9:G23)</f>
        <v>79709</v>
      </c>
      <c r="H8" s="104">
        <f aca="true" t="shared" si="2" ref="H8:H23">G8+F8</f>
        <v>1816832</v>
      </c>
      <c r="I8" s="103">
        <f aca="true" t="shared" si="3" ref="I8:I16">(D8/H8-1)*100</f>
        <v>11.859379403268978</v>
      </c>
      <c r="J8" s="108">
        <f>SUM(J9:J23)</f>
        <v>14540725</v>
      </c>
      <c r="K8" s="107">
        <f>SUM(K9:K23)</f>
        <v>521708</v>
      </c>
      <c r="L8" s="104">
        <f aca="true" t="shared" si="4" ref="L8:L23">K8+J8</f>
        <v>15062433</v>
      </c>
      <c r="M8" s="106">
        <f aca="true" t="shared" si="5" ref="M8:M23">(L8/$L$8)</f>
        <v>1</v>
      </c>
      <c r="N8" s="105">
        <f>SUM(N9:N23)</f>
        <v>12905062</v>
      </c>
      <c r="O8" s="104">
        <f>SUM(O9:O23)</f>
        <v>583348</v>
      </c>
      <c r="P8" s="104">
        <f aca="true" t="shared" si="6" ref="P8:P23">O8+N8</f>
        <v>13488410</v>
      </c>
      <c r="Q8" s="103">
        <f aca="true" t="shared" si="7" ref="Q8:Q16">(L8/P8-1)*100</f>
        <v>11.66944806689596</v>
      </c>
    </row>
    <row r="9" spans="1:17" s="91" customFormat="1" ht="18" customHeight="1" thickTop="1">
      <c r="A9" s="102" t="s">
        <v>161</v>
      </c>
      <c r="B9" s="99">
        <v>1135104</v>
      </c>
      <c r="C9" s="98">
        <v>29294</v>
      </c>
      <c r="D9" s="98">
        <f t="shared" si="0"/>
        <v>1164398</v>
      </c>
      <c r="E9" s="100">
        <f t="shared" si="1"/>
        <v>0.5729467690992015</v>
      </c>
      <c r="F9" s="99">
        <v>991592</v>
      </c>
      <c r="G9" s="98">
        <v>26944</v>
      </c>
      <c r="H9" s="98">
        <f t="shared" si="2"/>
        <v>1018536</v>
      </c>
      <c r="I9" s="101">
        <f t="shared" si="3"/>
        <v>14.320750567481166</v>
      </c>
      <c r="J9" s="99">
        <v>8586875</v>
      </c>
      <c r="K9" s="98">
        <v>222946</v>
      </c>
      <c r="L9" s="98">
        <f t="shared" si="4"/>
        <v>8809821</v>
      </c>
      <c r="M9" s="100">
        <f t="shared" si="5"/>
        <v>0.5848869833977021</v>
      </c>
      <c r="N9" s="99">
        <v>7511990</v>
      </c>
      <c r="O9" s="98">
        <v>199521</v>
      </c>
      <c r="P9" s="98">
        <f t="shared" si="6"/>
        <v>7711511</v>
      </c>
      <c r="Q9" s="97">
        <f t="shared" si="7"/>
        <v>14.24247465898707</v>
      </c>
    </row>
    <row r="10" spans="1:17" s="91" customFormat="1" ht="18" customHeight="1">
      <c r="A10" s="102" t="s">
        <v>162</v>
      </c>
      <c r="B10" s="99">
        <v>352571</v>
      </c>
      <c r="C10" s="98">
        <v>0</v>
      </c>
      <c r="D10" s="98">
        <f t="shared" si="0"/>
        <v>352571</v>
      </c>
      <c r="E10" s="100">
        <f t="shared" si="1"/>
        <v>0.17348399372729478</v>
      </c>
      <c r="F10" s="99">
        <v>350115</v>
      </c>
      <c r="G10" s="98"/>
      <c r="H10" s="98">
        <f t="shared" si="2"/>
        <v>350115</v>
      </c>
      <c r="I10" s="101">
        <f t="shared" si="3"/>
        <v>0.7014837981806021</v>
      </c>
      <c r="J10" s="99">
        <v>2575006</v>
      </c>
      <c r="K10" s="98">
        <v>12250</v>
      </c>
      <c r="L10" s="98">
        <f t="shared" si="4"/>
        <v>2587256</v>
      </c>
      <c r="M10" s="100">
        <f t="shared" si="5"/>
        <v>0.17176879724543836</v>
      </c>
      <c r="N10" s="99">
        <v>2312178</v>
      </c>
      <c r="O10" s="98"/>
      <c r="P10" s="98">
        <f t="shared" si="6"/>
        <v>2312178</v>
      </c>
      <c r="Q10" s="97">
        <f t="shared" si="7"/>
        <v>11.896921430789508</v>
      </c>
    </row>
    <row r="11" spans="1:17" s="91" customFormat="1" ht="18" customHeight="1">
      <c r="A11" s="102" t="s">
        <v>163</v>
      </c>
      <c r="B11" s="99">
        <v>247553</v>
      </c>
      <c r="C11" s="98">
        <v>0</v>
      </c>
      <c r="D11" s="98">
        <f t="shared" si="0"/>
        <v>247553</v>
      </c>
      <c r="E11" s="100">
        <f t="shared" si="1"/>
        <v>0.12180945993621996</v>
      </c>
      <c r="F11" s="99">
        <v>202729</v>
      </c>
      <c r="G11" s="98">
        <v>177</v>
      </c>
      <c r="H11" s="98">
        <f t="shared" si="2"/>
        <v>202906</v>
      </c>
      <c r="I11" s="101">
        <f t="shared" si="3"/>
        <v>22.00378500389344</v>
      </c>
      <c r="J11" s="99">
        <v>1712248</v>
      </c>
      <c r="K11" s="98">
        <v>1408</v>
      </c>
      <c r="L11" s="98">
        <f t="shared" si="4"/>
        <v>1713656</v>
      </c>
      <c r="M11" s="100">
        <f t="shared" si="5"/>
        <v>0.11377019901100971</v>
      </c>
      <c r="N11" s="99">
        <v>1425028</v>
      </c>
      <c r="O11" s="98">
        <v>1418</v>
      </c>
      <c r="P11" s="98">
        <f t="shared" si="6"/>
        <v>1426446</v>
      </c>
      <c r="Q11" s="97">
        <f t="shared" si="7"/>
        <v>20.134656341705192</v>
      </c>
    </row>
    <row r="12" spans="1:17" s="91" customFormat="1" ht="18" customHeight="1">
      <c r="A12" s="102" t="s">
        <v>164</v>
      </c>
      <c r="B12" s="99">
        <v>90205</v>
      </c>
      <c r="C12" s="98">
        <v>0</v>
      </c>
      <c r="D12" s="98">
        <f t="shared" si="0"/>
        <v>90205</v>
      </c>
      <c r="E12" s="100">
        <f t="shared" si="1"/>
        <v>0.044385736927230614</v>
      </c>
      <c r="F12" s="99">
        <v>75902</v>
      </c>
      <c r="G12" s="98">
        <v>56</v>
      </c>
      <c r="H12" s="98">
        <f t="shared" si="2"/>
        <v>75958</v>
      </c>
      <c r="I12" s="101">
        <f t="shared" si="3"/>
        <v>18.756418020485</v>
      </c>
      <c r="J12" s="99">
        <v>639643</v>
      </c>
      <c r="K12" s="98">
        <v>6592</v>
      </c>
      <c r="L12" s="98">
        <f t="shared" si="4"/>
        <v>646235</v>
      </c>
      <c r="M12" s="100">
        <f t="shared" si="5"/>
        <v>0.04290375930634845</v>
      </c>
      <c r="N12" s="99">
        <v>570657</v>
      </c>
      <c r="O12" s="98">
        <v>1613</v>
      </c>
      <c r="P12" s="98">
        <f t="shared" si="6"/>
        <v>572270</v>
      </c>
      <c r="Q12" s="97">
        <f t="shared" si="7"/>
        <v>12.924843168434474</v>
      </c>
    </row>
    <row r="13" spans="1:17" s="91" customFormat="1" ht="18" customHeight="1">
      <c r="A13" s="102" t="s">
        <v>165</v>
      </c>
      <c r="B13" s="99">
        <v>81108</v>
      </c>
      <c r="C13" s="98">
        <v>0</v>
      </c>
      <c r="D13" s="98">
        <f t="shared" si="0"/>
        <v>81108</v>
      </c>
      <c r="E13" s="100">
        <f t="shared" si="1"/>
        <v>0.03990952109854022</v>
      </c>
      <c r="F13" s="99">
        <v>64942</v>
      </c>
      <c r="G13" s="98"/>
      <c r="H13" s="98">
        <f t="shared" si="2"/>
        <v>64942</v>
      </c>
      <c r="I13" s="101">
        <f t="shared" si="3"/>
        <v>24.892981429583315</v>
      </c>
      <c r="J13" s="99">
        <v>601011</v>
      </c>
      <c r="K13" s="98"/>
      <c r="L13" s="98">
        <f t="shared" si="4"/>
        <v>601011</v>
      </c>
      <c r="M13" s="100">
        <f t="shared" si="5"/>
        <v>0.0399013227145973</v>
      </c>
      <c r="N13" s="99">
        <v>486970</v>
      </c>
      <c r="O13" s="98"/>
      <c r="P13" s="98">
        <f t="shared" si="6"/>
        <v>486970</v>
      </c>
      <c r="Q13" s="97">
        <f t="shared" si="7"/>
        <v>23.418485738341175</v>
      </c>
    </row>
    <row r="14" spans="1:17" s="91" customFormat="1" ht="18" customHeight="1">
      <c r="A14" s="102" t="s">
        <v>166</v>
      </c>
      <c r="B14" s="99">
        <v>29564</v>
      </c>
      <c r="C14" s="98">
        <v>0</v>
      </c>
      <c r="D14" s="98">
        <f t="shared" si="0"/>
        <v>29564</v>
      </c>
      <c r="E14" s="100">
        <f t="shared" si="1"/>
        <v>0.014547086375662613</v>
      </c>
      <c r="F14" s="99">
        <v>25681</v>
      </c>
      <c r="G14" s="98"/>
      <c r="H14" s="98">
        <f t="shared" si="2"/>
        <v>25681</v>
      </c>
      <c r="I14" s="101">
        <f t="shared" si="3"/>
        <v>15.120127720883136</v>
      </c>
      <c r="J14" s="99">
        <v>220143</v>
      </c>
      <c r="K14" s="98">
        <v>231</v>
      </c>
      <c r="L14" s="98">
        <f t="shared" si="4"/>
        <v>220374</v>
      </c>
      <c r="M14" s="100">
        <f t="shared" si="5"/>
        <v>0.014630704083463807</v>
      </c>
      <c r="N14" s="99">
        <v>191279</v>
      </c>
      <c r="O14" s="98"/>
      <c r="P14" s="98">
        <f t="shared" si="6"/>
        <v>191279</v>
      </c>
      <c r="Q14" s="97">
        <f t="shared" si="7"/>
        <v>15.210765426418993</v>
      </c>
    </row>
    <row r="15" spans="1:17" s="91" customFormat="1" ht="18" customHeight="1">
      <c r="A15" s="102" t="s">
        <v>167</v>
      </c>
      <c r="B15" s="99">
        <v>26292</v>
      </c>
      <c r="C15" s="98">
        <v>0</v>
      </c>
      <c r="D15" s="98">
        <f>C15+B15</f>
        <v>26292</v>
      </c>
      <c r="E15" s="100">
        <f>(D15/$D$8)</f>
        <v>0.012937085475203674</v>
      </c>
      <c r="F15" s="99">
        <v>26162</v>
      </c>
      <c r="G15" s="98"/>
      <c r="H15" s="98">
        <f>G15+F15</f>
        <v>26162</v>
      </c>
      <c r="I15" s="101">
        <f>(D15/H15-1)*100</f>
        <v>0.49690390642918025</v>
      </c>
      <c r="J15" s="99">
        <v>205799</v>
      </c>
      <c r="K15" s="98"/>
      <c r="L15" s="98">
        <f>K15+J15</f>
        <v>205799</v>
      </c>
      <c r="M15" s="100">
        <f>(L15/$L$8)</f>
        <v>0.01366306492450456</v>
      </c>
      <c r="N15" s="99">
        <v>406960</v>
      </c>
      <c r="O15" s="98"/>
      <c r="P15" s="98">
        <f>O15+N15</f>
        <v>406960</v>
      </c>
      <c r="Q15" s="97">
        <f>(L15/P15-1)*100</f>
        <v>-49.43016512679379</v>
      </c>
    </row>
    <row r="16" spans="1:20" s="91" customFormat="1" ht="18" customHeight="1">
      <c r="A16" s="102" t="s">
        <v>168</v>
      </c>
      <c r="B16" s="99">
        <v>0</v>
      </c>
      <c r="C16" s="98">
        <v>7555</v>
      </c>
      <c r="D16" s="98">
        <f t="shared" si="0"/>
        <v>7555</v>
      </c>
      <c r="E16" s="100">
        <f t="shared" si="1"/>
        <v>0.003717468460564573</v>
      </c>
      <c r="F16" s="99"/>
      <c r="G16" s="98">
        <v>18213</v>
      </c>
      <c r="H16" s="98">
        <f t="shared" si="2"/>
        <v>18213</v>
      </c>
      <c r="I16" s="101">
        <f t="shared" si="3"/>
        <v>-58.5186405314885</v>
      </c>
      <c r="J16" s="99"/>
      <c r="K16" s="98">
        <v>68849</v>
      </c>
      <c r="L16" s="98">
        <f t="shared" si="4"/>
        <v>68849</v>
      </c>
      <c r="M16" s="100">
        <f t="shared" si="5"/>
        <v>0.004570908298812018</v>
      </c>
      <c r="N16" s="99"/>
      <c r="O16" s="98">
        <v>134915</v>
      </c>
      <c r="P16" s="98">
        <f t="shared" si="6"/>
        <v>134915</v>
      </c>
      <c r="Q16" s="97">
        <f t="shared" si="7"/>
        <v>-48.968609865470846</v>
      </c>
      <c r="T16" s="475"/>
    </row>
    <row r="17" spans="1:20" s="91" customFormat="1" ht="18" customHeight="1">
      <c r="A17" s="102" t="s">
        <v>169</v>
      </c>
      <c r="B17" s="99">
        <v>0</v>
      </c>
      <c r="C17" s="98">
        <v>6991</v>
      </c>
      <c r="D17" s="98">
        <f t="shared" si="0"/>
        <v>6991</v>
      </c>
      <c r="E17" s="100">
        <f t="shared" si="1"/>
        <v>0.0034399499679426777</v>
      </c>
      <c r="F17" s="99"/>
      <c r="G17" s="98">
        <v>8960</v>
      </c>
      <c r="H17" s="98">
        <f t="shared" si="2"/>
        <v>8960</v>
      </c>
      <c r="I17" s="101">
        <f aca="true" t="shared" si="8" ref="I17:I23">(D17/H17-1)*100</f>
        <v>-21.97544642857143</v>
      </c>
      <c r="J17" s="99"/>
      <c r="K17" s="98">
        <v>52152</v>
      </c>
      <c r="L17" s="98">
        <f t="shared" si="4"/>
        <v>52152</v>
      </c>
      <c r="M17" s="100">
        <f t="shared" si="5"/>
        <v>0.003462388845148722</v>
      </c>
      <c r="N17" s="99"/>
      <c r="O17" s="98">
        <v>69736</v>
      </c>
      <c r="P17" s="98">
        <f t="shared" si="6"/>
        <v>69736</v>
      </c>
      <c r="Q17" s="97">
        <f aca="true" t="shared" si="9" ref="Q17:Q23">(L17/P17-1)*100</f>
        <v>-25.21509693701962</v>
      </c>
      <c r="T17" s="475"/>
    </row>
    <row r="18" spans="1:20" s="91" customFormat="1" ht="18" customHeight="1">
      <c r="A18" s="102" t="s">
        <v>170</v>
      </c>
      <c r="B18" s="99">
        <v>0</v>
      </c>
      <c r="C18" s="98">
        <v>6080</v>
      </c>
      <c r="D18" s="98">
        <f t="shared" si="0"/>
        <v>6080</v>
      </c>
      <c r="E18" s="100">
        <f t="shared" si="1"/>
        <v>0.0029916887147892262</v>
      </c>
      <c r="F18" s="99"/>
      <c r="G18" s="98">
        <v>6116</v>
      </c>
      <c r="H18" s="98">
        <f t="shared" si="2"/>
        <v>6116</v>
      </c>
      <c r="I18" s="101">
        <f t="shared" si="8"/>
        <v>-0.5886200130804431</v>
      </c>
      <c r="J18" s="99"/>
      <c r="K18" s="98">
        <v>27370</v>
      </c>
      <c r="L18" s="98">
        <f t="shared" si="4"/>
        <v>27370</v>
      </c>
      <c r="M18" s="100">
        <f t="shared" si="5"/>
        <v>0.0018171035184023723</v>
      </c>
      <c r="N18" s="99"/>
      <c r="O18" s="98">
        <v>32585</v>
      </c>
      <c r="P18" s="98">
        <f t="shared" si="6"/>
        <v>32585</v>
      </c>
      <c r="Q18" s="97">
        <f t="shared" si="9"/>
        <v>-16.00429645542427</v>
      </c>
      <c r="T18" s="475"/>
    </row>
    <row r="19" spans="1:17" s="91" customFormat="1" ht="18" customHeight="1">
      <c r="A19" s="102" t="s">
        <v>171</v>
      </c>
      <c r="B19" s="99">
        <v>0</v>
      </c>
      <c r="C19" s="98">
        <v>6023</v>
      </c>
      <c r="D19" s="98">
        <f t="shared" si="0"/>
        <v>6023</v>
      </c>
      <c r="E19" s="100">
        <f t="shared" si="1"/>
        <v>0.002963641633088077</v>
      </c>
      <c r="F19" s="99"/>
      <c r="G19" s="98">
        <v>4058</v>
      </c>
      <c r="H19" s="98">
        <f t="shared" si="2"/>
        <v>4058</v>
      </c>
      <c r="I19" s="101">
        <f t="shared" si="8"/>
        <v>48.422868408082806</v>
      </c>
      <c r="J19" s="99"/>
      <c r="K19" s="98">
        <v>34585</v>
      </c>
      <c r="L19" s="98">
        <f t="shared" si="4"/>
        <v>34585</v>
      </c>
      <c r="M19" s="100">
        <f t="shared" si="5"/>
        <v>0.002296109798463502</v>
      </c>
      <c r="N19" s="99"/>
      <c r="O19" s="98">
        <v>25131</v>
      </c>
      <c r="P19" s="98">
        <f t="shared" si="6"/>
        <v>25131</v>
      </c>
      <c r="Q19" s="97">
        <f t="shared" si="9"/>
        <v>37.61887708407943</v>
      </c>
    </row>
    <row r="20" spans="1:17" s="91" customFormat="1" ht="18" customHeight="1">
      <c r="A20" s="102" t="s">
        <v>172</v>
      </c>
      <c r="B20" s="99">
        <v>0</v>
      </c>
      <c r="C20" s="98">
        <v>1372</v>
      </c>
      <c r="D20" s="98">
        <f t="shared" si="0"/>
        <v>1372</v>
      </c>
      <c r="E20" s="100">
        <f t="shared" si="1"/>
        <v>0.0006750981770873056</v>
      </c>
      <c r="F20" s="99"/>
      <c r="G20" s="98">
        <v>552</v>
      </c>
      <c r="H20" s="98">
        <f t="shared" si="2"/>
        <v>552</v>
      </c>
      <c r="I20" s="101">
        <f t="shared" si="8"/>
        <v>148.55072463768116</v>
      </c>
      <c r="J20" s="99"/>
      <c r="K20" s="98">
        <v>9893</v>
      </c>
      <c r="L20" s="98">
        <f t="shared" si="4"/>
        <v>9893</v>
      </c>
      <c r="M20" s="100">
        <f t="shared" si="5"/>
        <v>0.000656799602029765</v>
      </c>
      <c r="N20" s="99"/>
      <c r="O20" s="98">
        <v>6643</v>
      </c>
      <c r="P20" s="98">
        <f t="shared" si="6"/>
        <v>6643</v>
      </c>
      <c r="Q20" s="97">
        <f t="shared" si="9"/>
        <v>48.92367906066537</v>
      </c>
    </row>
    <row r="21" spans="1:17" s="91" customFormat="1" ht="18" customHeight="1">
      <c r="A21" s="462" t="s">
        <v>173</v>
      </c>
      <c r="B21" s="463">
        <v>0</v>
      </c>
      <c r="C21" s="464">
        <v>1260</v>
      </c>
      <c r="D21" s="464">
        <f t="shared" si="0"/>
        <v>1260</v>
      </c>
      <c r="E21" s="465">
        <f t="shared" si="1"/>
        <v>0.0006199881218148726</v>
      </c>
      <c r="F21" s="463"/>
      <c r="G21" s="464">
        <v>1173</v>
      </c>
      <c r="H21" s="464">
        <f t="shared" si="2"/>
        <v>1173</v>
      </c>
      <c r="I21" s="466">
        <f t="shared" si="8"/>
        <v>7.416879795396425</v>
      </c>
      <c r="J21" s="463"/>
      <c r="K21" s="464">
        <v>9087</v>
      </c>
      <c r="L21" s="464">
        <f t="shared" si="4"/>
        <v>9087</v>
      </c>
      <c r="M21" s="465">
        <f t="shared" si="5"/>
        <v>0.0006032889905634767</v>
      </c>
      <c r="N21" s="463"/>
      <c r="O21" s="464">
        <v>5438</v>
      </c>
      <c r="P21" s="464">
        <f t="shared" si="6"/>
        <v>5438</v>
      </c>
      <c r="Q21" s="467">
        <f t="shared" si="9"/>
        <v>67.10187568959176</v>
      </c>
    </row>
    <row r="22" spans="1:17" s="91" customFormat="1" ht="18" customHeight="1">
      <c r="A22" s="102" t="s">
        <v>174</v>
      </c>
      <c r="B22" s="99">
        <v>0</v>
      </c>
      <c r="C22" s="98">
        <v>1013</v>
      </c>
      <c r="D22" s="98">
        <f t="shared" si="0"/>
        <v>1013</v>
      </c>
      <c r="E22" s="100">
        <f t="shared" si="1"/>
        <v>0.0004984507677765602</v>
      </c>
      <c r="F22" s="99"/>
      <c r="G22" s="98">
        <v>929</v>
      </c>
      <c r="H22" s="98">
        <f t="shared" si="2"/>
        <v>929</v>
      </c>
      <c r="I22" s="101">
        <f t="shared" si="8"/>
        <v>9.04198062432724</v>
      </c>
      <c r="J22" s="99"/>
      <c r="K22" s="98">
        <v>5520</v>
      </c>
      <c r="L22" s="98">
        <f t="shared" si="4"/>
        <v>5520</v>
      </c>
      <c r="M22" s="100">
        <f t="shared" si="5"/>
        <v>0.0003664746591735877</v>
      </c>
      <c r="N22" s="99"/>
      <c r="O22" s="98">
        <v>9160</v>
      </c>
      <c r="P22" s="98">
        <f t="shared" si="6"/>
        <v>9160</v>
      </c>
      <c r="Q22" s="97">
        <f t="shared" si="9"/>
        <v>-39.73799126637555</v>
      </c>
    </row>
    <row r="23" spans="1:17" s="91" customFormat="1" ht="18" customHeight="1" thickBot="1">
      <c r="A23" s="96" t="s">
        <v>175</v>
      </c>
      <c r="B23" s="93">
        <v>0</v>
      </c>
      <c r="C23" s="92">
        <v>10312</v>
      </c>
      <c r="D23" s="92">
        <f t="shared" si="0"/>
        <v>10312</v>
      </c>
      <c r="E23" s="94">
        <f t="shared" si="1"/>
        <v>0.005074061517583306</v>
      </c>
      <c r="F23" s="93">
        <v>0</v>
      </c>
      <c r="G23" s="92">
        <v>12531</v>
      </c>
      <c r="H23" s="92">
        <f t="shared" si="2"/>
        <v>12531</v>
      </c>
      <c r="I23" s="95">
        <f t="shared" si="8"/>
        <v>-17.708083951799537</v>
      </c>
      <c r="J23" s="93">
        <v>0</v>
      </c>
      <c r="K23" s="92">
        <v>70825</v>
      </c>
      <c r="L23" s="92">
        <f t="shared" si="4"/>
        <v>70825</v>
      </c>
      <c r="M23" s="94">
        <f t="shared" si="5"/>
        <v>0.004702095604342273</v>
      </c>
      <c r="N23" s="93">
        <v>0</v>
      </c>
      <c r="O23" s="92">
        <v>97188</v>
      </c>
      <c r="P23" s="92">
        <f t="shared" si="6"/>
        <v>97188</v>
      </c>
      <c r="Q23" s="419">
        <f t="shared" si="9"/>
        <v>-27.12577684487797</v>
      </c>
    </row>
    <row r="24" s="90" customFormat="1" ht="12">
      <c r="A24" s="89" t="s">
        <v>145</v>
      </c>
    </row>
    <row r="25" ht="14.25">
      <c r="A25" s="89" t="s">
        <v>0</v>
      </c>
    </row>
    <row r="28" ht="14.25">
      <c r="B28" s="476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4:Q65536 I24:I65536 Q3 I3 I5 Q5">
    <cfRule type="cellIs" priority="3" dxfId="101" operator="lessThan" stopIfTrue="1">
      <formula>0</formula>
    </cfRule>
  </conditionalFormatting>
  <conditionalFormatting sqref="Q8:Q23 I8:I23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8"/>
  <sheetViews>
    <sheetView showGridLines="0" zoomScale="90" zoomScaleNormal="90" zoomScalePageLayoutView="0" workbookViewId="0" topLeftCell="A1">
      <pane xSplit="22327" topLeftCell="A1" activePane="topLeft" state="split"/>
      <selection pane="topLeft" activeCell="N9" sqref="N9:O25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9.140625" style="88" customWidth="1"/>
    <col min="3" max="3" width="9.0039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281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9.281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44" t="s">
        <v>28</v>
      </c>
      <c r="O1" s="545"/>
      <c r="P1" s="545"/>
      <c r="Q1" s="546"/>
    </row>
    <row r="2" ht="7.5" customHeight="1" thickBot="1"/>
    <row r="3" spans="1:17" ht="24" customHeight="1">
      <c r="A3" s="552" t="s">
        <v>41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</row>
    <row r="4" spans="1:17" ht="16.5" customHeight="1" thickBot="1">
      <c r="A4" s="555" t="s">
        <v>38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15" thickBot="1">
      <c r="A5" s="573" t="s">
        <v>37</v>
      </c>
      <c r="B5" s="547" t="s">
        <v>36</v>
      </c>
      <c r="C5" s="548"/>
      <c r="D5" s="548"/>
      <c r="E5" s="548"/>
      <c r="F5" s="549"/>
      <c r="G5" s="549"/>
      <c r="H5" s="549"/>
      <c r="I5" s="550"/>
      <c r="J5" s="548" t="s">
        <v>35</v>
      </c>
      <c r="K5" s="548"/>
      <c r="L5" s="548"/>
      <c r="M5" s="548"/>
      <c r="N5" s="548"/>
      <c r="O5" s="548"/>
      <c r="P5" s="548"/>
      <c r="Q5" s="551"/>
    </row>
    <row r="6" spans="1:17" s="115" customFormat="1" ht="25.5" customHeight="1" thickBot="1">
      <c r="A6" s="574"/>
      <c r="B6" s="570" t="s">
        <v>157</v>
      </c>
      <c r="C6" s="571"/>
      <c r="D6" s="572"/>
      <c r="E6" s="566" t="s">
        <v>34</v>
      </c>
      <c r="F6" s="570" t="s">
        <v>158</v>
      </c>
      <c r="G6" s="571"/>
      <c r="H6" s="572"/>
      <c r="I6" s="568" t="s">
        <v>33</v>
      </c>
      <c r="J6" s="570" t="s">
        <v>159</v>
      </c>
      <c r="K6" s="571"/>
      <c r="L6" s="572"/>
      <c r="M6" s="566" t="s">
        <v>34</v>
      </c>
      <c r="N6" s="570" t="s">
        <v>160</v>
      </c>
      <c r="O6" s="571"/>
      <c r="P6" s="572"/>
      <c r="Q6" s="566" t="s">
        <v>33</v>
      </c>
    </row>
    <row r="7" spans="1:17" s="110" customFormat="1" ht="26.25" thickBot="1">
      <c r="A7" s="575"/>
      <c r="B7" s="114" t="s">
        <v>22</v>
      </c>
      <c r="C7" s="111" t="s">
        <v>21</v>
      </c>
      <c r="D7" s="111" t="s">
        <v>17</v>
      </c>
      <c r="E7" s="567"/>
      <c r="F7" s="114" t="s">
        <v>22</v>
      </c>
      <c r="G7" s="112" t="s">
        <v>21</v>
      </c>
      <c r="H7" s="111" t="s">
        <v>17</v>
      </c>
      <c r="I7" s="569"/>
      <c r="J7" s="114" t="s">
        <v>22</v>
      </c>
      <c r="K7" s="111" t="s">
        <v>21</v>
      </c>
      <c r="L7" s="112" t="s">
        <v>17</v>
      </c>
      <c r="M7" s="567"/>
      <c r="N7" s="113" t="s">
        <v>22</v>
      </c>
      <c r="O7" s="112" t="s">
        <v>21</v>
      </c>
      <c r="P7" s="111" t="s">
        <v>17</v>
      </c>
      <c r="Q7" s="567"/>
    </row>
    <row r="8" spans="1:17" s="117" customFormat="1" ht="17.25" customHeight="1" thickBot="1">
      <c r="A8" s="122" t="s">
        <v>24</v>
      </c>
      <c r="B8" s="120">
        <f>SUM(B9:B25)</f>
        <v>14005.047000000002</v>
      </c>
      <c r="C8" s="119">
        <f>SUM(C9:C25)</f>
        <v>1545.94</v>
      </c>
      <c r="D8" s="119">
        <f aca="true" t="shared" si="0" ref="D8:D25">C8+B8</f>
        <v>15550.987000000003</v>
      </c>
      <c r="E8" s="121">
        <f>(D8/$D$8)</f>
        <v>1</v>
      </c>
      <c r="F8" s="120">
        <f>SUM(F9:F25)</f>
        <v>12532.277000000002</v>
      </c>
      <c r="G8" s="119">
        <f>SUM(G9:G25)</f>
        <v>1221.5120000000002</v>
      </c>
      <c r="H8" s="119">
        <f aca="true" t="shared" si="1" ref="H8:H25">G8+F8</f>
        <v>13753.789000000002</v>
      </c>
      <c r="I8" s="118">
        <f>(D8/H8-1)*100</f>
        <v>13.066930138305889</v>
      </c>
      <c r="J8" s="120">
        <f>SUM(J9:J25)</f>
        <v>102804.101</v>
      </c>
      <c r="K8" s="119">
        <f>SUM(K9:K25)</f>
        <v>9350.736599999998</v>
      </c>
      <c r="L8" s="119">
        <f aca="true" t="shared" si="2" ref="L8:L25">K8+J8</f>
        <v>112154.8376</v>
      </c>
      <c r="M8" s="121">
        <f>(L8/$L$8)</f>
        <v>1</v>
      </c>
      <c r="N8" s="120">
        <f>SUM(N9:N25)</f>
        <v>94859.0920000001</v>
      </c>
      <c r="O8" s="119">
        <f>SUM(O9:O25)</f>
        <v>9004.074999999997</v>
      </c>
      <c r="P8" s="119">
        <f aca="true" t="shared" si="3" ref="P8:P25">O8+N8</f>
        <v>103863.1670000001</v>
      </c>
      <c r="Q8" s="118">
        <f aca="true" t="shared" si="4" ref="Q8:Q21">(L8/P8-1)*100</f>
        <v>7.983263787825656</v>
      </c>
    </row>
    <row r="9" spans="1:17" s="91" customFormat="1" ht="17.25" customHeight="1" thickTop="1">
      <c r="A9" s="102" t="s">
        <v>161</v>
      </c>
      <c r="B9" s="99">
        <v>6353.676000000001</v>
      </c>
      <c r="C9" s="98">
        <v>237.391</v>
      </c>
      <c r="D9" s="98">
        <f t="shared" si="0"/>
        <v>6591.067000000001</v>
      </c>
      <c r="E9" s="100">
        <f>(D9/$D$8)</f>
        <v>0.4238359275845321</v>
      </c>
      <c r="F9" s="99">
        <v>4818.783000000003</v>
      </c>
      <c r="G9" s="98">
        <v>195.764</v>
      </c>
      <c r="H9" s="98">
        <f t="shared" si="1"/>
        <v>5014.547000000003</v>
      </c>
      <c r="I9" s="101">
        <f>(D9/H9-1)*100</f>
        <v>31.438931572482943</v>
      </c>
      <c r="J9" s="99">
        <v>43387.352</v>
      </c>
      <c r="K9" s="98">
        <v>1503.1710000000005</v>
      </c>
      <c r="L9" s="98">
        <f t="shared" si="2"/>
        <v>44890.523</v>
      </c>
      <c r="M9" s="100">
        <f>(L9/$L$8)</f>
        <v>0.40025489725286717</v>
      </c>
      <c r="N9" s="99">
        <v>35664.945000000036</v>
      </c>
      <c r="O9" s="98">
        <v>1712.5260000000005</v>
      </c>
      <c r="P9" s="98">
        <f t="shared" si="3"/>
        <v>37377.471000000034</v>
      </c>
      <c r="Q9" s="97">
        <f t="shared" si="4"/>
        <v>20.100482453721824</v>
      </c>
    </row>
    <row r="10" spans="1:17" s="91" customFormat="1" ht="17.25" customHeight="1">
      <c r="A10" s="102" t="s">
        <v>176</v>
      </c>
      <c r="B10" s="99">
        <v>2675.1630000000005</v>
      </c>
      <c r="C10" s="98">
        <v>0</v>
      </c>
      <c r="D10" s="98">
        <f t="shared" si="0"/>
        <v>2675.1630000000005</v>
      </c>
      <c r="E10" s="100">
        <f>(D10/$D$8)</f>
        <v>0.17202528688371999</v>
      </c>
      <c r="F10" s="99">
        <v>2446.2949999999996</v>
      </c>
      <c r="G10" s="98"/>
      <c r="H10" s="98">
        <f t="shared" si="1"/>
        <v>2446.2949999999996</v>
      </c>
      <c r="I10" s="101">
        <f>(D10/H10-1)*100</f>
        <v>9.355699128682392</v>
      </c>
      <c r="J10" s="99">
        <v>19486.443000000003</v>
      </c>
      <c r="K10" s="98"/>
      <c r="L10" s="98">
        <f t="shared" si="2"/>
        <v>19486.443000000003</v>
      </c>
      <c r="M10" s="100">
        <f>(L10/$L$8)</f>
        <v>0.17374589823310488</v>
      </c>
      <c r="N10" s="99">
        <v>20135.813999999995</v>
      </c>
      <c r="O10" s="98"/>
      <c r="P10" s="98">
        <f t="shared" si="3"/>
        <v>20135.813999999995</v>
      </c>
      <c r="Q10" s="97">
        <f t="shared" si="4"/>
        <v>-3.2249552960709305</v>
      </c>
    </row>
    <row r="11" spans="1:17" s="91" customFormat="1" ht="17.25" customHeight="1">
      <c r="A11" s="102" t="s">
        <v>162</v>
      </c>
      <c r="B11" s="99">
        <v>1673.6870000000006</v>
      </c>
      <c r="C11" s="98">
        <v>0</v>
      </c>
      <c r="D11" s="98">
        <f t="shared" si="0"/>
        <v>1673.6870000000006</v>
      </c>
      <c r="E11" s="100">
        <f>(D11/$D$8)</f>
        <v>0.10762577320654955</v>
      </c>
      <c r="F11" s="99">
        <v>1857.3950000000007</v>
      </c>
      <c r="G11" s="98"/>
      <c r="H11" s="98">
        <f t="shared" si="1"/>
        <v>1857.3950000000007</v>
      </c>
      <c r="I11" s="101">
        <f>(D11/H11-1)*100</f>
        <v>-9.890626388032697</v>
      </c>
      <c r="J11" s="99">
        <v>14464.477000000004</v>
      </c>
      <c r="K11" s="98">
        <v>203.49</v>
      </c>
      <c r="L11" s="98">
        <f t="shared" si="2"/>
        <v>14667.967000000004</v>
      </c>
      <c r="M11" s="100">
        <f>(L11/$L$8)</f>
        <v>0.13078318611911577</v>
      </c>
      <c r="N11" s="99">
        <v>14433.726000000064</v>
      </c>
      <c r="O11" s="98"/>
      <c r="P11" s="98">
        <f t="shared" si="3"/>
        <v>14433.726000000064</v>
      </c>
      <c r="Q11" s="97">
        <f t="shared" si="4"/>
        <v>1.6228727079891758</v>
      </c>
    </row>
    <row r="12" spans="1:17" s="91" customFormat="1" ht="17.25" customHeight="1">
      <c r="A12" s="102" t="s">
        <v>177</v>
      </c>
      <c r="B12" s="99">
        <v>1142.8519999999999</v>
      </c>
      <c r="C12" s="98">
        <v>0</v>
      </c>
      <c r="D12" s="98">
        <f aca="true" t="shared" si="5" ref="D12:D18">C12+B12</f>
        <v>1142.8519999999999</v>
      </c>
      <c r="E12" s="100">
        <f aca="true" t="shared" si="6" ref="E12:E18">(D12/$D$8)</f>
        <v>0.07349064081913255</v>
      </c>
      <c r="F12" s="99">
        <v>1200.944</v>
      </c>
      <c r="G12" s="98"/>
      <c r="H12" s="98">
        <f aca="true" t="shared" si="7" ref="H12:H18">G12+F12</f>
        <v>1200.944</v>
      </c>
      <c r="I12" s="101">
        <f aca="true" t="shared" si="8" ref="I12:I19">(D12/H12-1)*100</f>
        <v>-4.837194740137763</v>
      </c>
      <c r="J12" s="99">
        <v>7796.322000000001</v>
      </c>
      <c r="K12" s="98"/>
      <c r="L12" s="98">
        <f aca="true" t="shared" si="9" ref="L12:L18">K12+J12</f>
        <v>7796.322000000001</v>
      </c>
      <c r="M12" s="100">
        <f aca="true" t="shared" si="10" ref="M12:M18">(L12/$L$8)</f>
        <v>0.06951391635736273</v>
      </c>
      <c r="N12" s="99">
        <v>8498.920999999997</v>
      </c>
      <c r="O12" s="98"/>
      <c r="P12" s="98">
        <f aca="true" t="shared" si="11" ref="P12:P18">O12+N12</f>
        <v>8498.920999999997</v>
      </c>
      <c r="Q12" s="97">
        <f aca="true" t="shared" si="12" ref="Q12:Q18">(L12/P12-1)*100</f>
        <v>-8.266920000785937</v>
      </c>
    </row>
    <row r="13" spans="1:17" s="91" customFormat="1" ht="17.25" customHeight="1">
      <c r="A13" s="102" t="s">
        <v>178</v>
      </c>
      <c r="B13" s="99">
        <v>692.433</v>
      </c>
      <c r="C13" s="98">
        <v>86.82099999999998</v>
      </c>
      <c r="D13" s="98">
        <f t="shared" si="5"/>
        <v>779.254</v>
      </c>
      <c r="E13" s="100">
        <f t="shared" si="6"/>
        <v>0.05010961683653905</v>
      </c>
      <c r="F13" s="99">
        <v>339.462</v>
      </c>
      <c r="G13" s="98"/>
      <c r="H13" s="98">
        <f t="shared" si="7"/>
        <v>339.462</v>
      </c>
      <c r="I13" s="101">
        <f t="shared" si="8"/>
        <v>129.55559090560945</v>
      </c>
      <c r="J13" s="99">
        <v>6823.642</v>
      </c>
      <c r="K13" s="98">
        <v>372.753</v>
      </c>
      <c r="L13" s="98">
        <f t="shared" si="9"/>
        <v>7196.3949999999995</v>
      </c>
      <c r="M13" s="100">
        <f t="shared" si="10"/>
        <v>0.06416482029661465</v>
      </c>
      <c r="N13" s="99">
        <v>3506.005</v>
      </c>
      <c r="O13" s="98"/>
      <c r="P13" s="98">
        <f t="shared" si="11"/>
        <v>3506.005</v>
      </c>
      <c r="Q13" s="97">
        <f t="shared" si="12"/>
        <v>105.25911971032555</v>
      </c>
    </row>
    <row r="14" spans="1:17" s="91" customFormat="1" ht="17.25" customHeight="1">
      <c r="A14" s="102" t="s">
        <v>179</v>
      </c>
      <c r="B14" s="99">
        <v>0</v>
      </c>
      <c r="C14" s="98">
        <v>456.631</v>
      </c>
      <c r="D14" s="98">
        <f t="shared" si="5"/>
        <v>456.631</v>
      </c>
      <c r="E14" s="100">
        <f t="shared" si="6"/>
        <v>0.029363473842528444</v>
      </c>
      <c r="F14" s="99"/>
      <c r="G14" s="98">
        <v>345.71</v>
      </c>
      <c r="H14" s="98">
        <f t="shared" si="7"/>
        <v>345.71</v>
      </c>
      <c r="I14" s="101">
        <f t="shared" si="8"/>
        <v>32.08498452460154</v>
      </c>
      <c r="J14" s="99"/>
      <c r="K14" s="98">
        <v>2024.7429999999997</v>
      </c>
      <c r="L14" s="98">
        <f t="shared" si="9"/>
        <v>2024.7429999999997</v>
      </c>
      <c r="M14" s="100">
        <f t="shared" si="10"/>
        <v>0.01805310446992257</v>
      </c>
      <c r="N14" s="99"/>
      <c r="O14" s="98">
        <v>2024.970999999999</v>
      </c>
      <c r="P14" s="98">
        <f t="shared" si="11"/>
        <v>2024.970999999999</v>
      </c>
      <c r="Q14" s="97">
        <f t="shared" si="12"/>
        <v>-0.01125942050524964</v>
      </c>
    </row>
    <row r="15" spans="1:17" s="91" customFormat="1" ht="17.25" customHeight="1">
      <c r="A15" s="102" t="s">
        <v>180</v>
      </c>
      <c r="B15" s="99">
        <v>416.1</v>
      </c>
      <c r="C15" s="98">
        <v>0</v>
      </c>
      <c r="D15" s="98">
        <f t="shared" si="5"/>
        <v>416.1</v>
      </c>
      <c r="E15" s="100">
        <f t="shared" si="6"/>
        <v>0.026757144096384362</v>
      </c>
      <c r="F15" s="99">
        <v>240.4</v>
      </c>
      <c r="G15" s="98"/>
      <c r="H15" s="98">
        <f t="shared" si="7"/>
        <v>240.4</v>
      </c>
      <c r="I15" s="101">
        <f t="shared" si="8"/>
        <v>73.0865224625624</v>
      </c>
      <c r="J15" s="99">
        <v>2378.5</v>
      </c>
      <c r="K15" s="98"/>
      <c r="L15" s="98">
        <f t="shared" si="9"/>
        <v>2378.5</v>
      </c>
      <c r="M15" s="100">
        <f t="shared" si="10"/>
        <v>0.02120728852091887</v>
      </c>
      <c r="N15" s="99">
        <v>2125.7999999999975</v>
      </c>
      <c r="O15" s="98"/>
      <c r="P15" s="98">
        <f t="shared" si="11"/>
        <v>2125.7999999999975</v>
      </c>
      <c r="Q15" s="97">
        <f t="shared" si="12"/>
        <v>11.887289491015274</v>
      </c>
    </row>
    <row r="16" spans="1:17" s="91" customFormat="1" ht="17.25" customHeight="1">
      <c r="A16" s="102" t="s">
        <v>172</v>
      </c>
      <c r="B16" s="99">
        <v>338.089</v>
      </c>
      <c r="C16" s="98">
        <v>0</v>
      </c>
      <c r="D16" s="98">
        <f t="shared" si="5"/>
        <v>338.089</v>
      </c>
      <c r="E16" s="100">
        <f t="shared" si="6"/>
        <v>0.02174067793896297</v>
      </c>
      <c r="F16" s="99">
        <v>296.96000000000004</v>
      </c>
      <c r="G16" s="98"/>
      <c r="H16" s="98">
        <f t="shared" si="7"/>
        <v>296.96000000000004</v>
      </c>
      <c r="I16" s="101">
        <f t="shared" si="8"/>
        <v>13.850013469827571</v>
      </c>
      <c r="J16" s="99">
        <v>2559.4030000000016</v>
      </c>
      <c r="K16" s="98"/>
      <c r="L16" s="98">
        <f t="shared" si="9"/>
        <v>2559.4030000000016</v>
      </c>
      <c r="M16" s="100">
        <f t="shared" si="10"/>
        <v>0.02282026397406153</v>
      </c>
      <c r="N16" s="99">
        <v>1772.1859999999995</v>
      </c>
      <c r="O16" s="98"/>
      <c r="P16" s="98">
        <f t="shared" si="11"/>
        <v>1772.1859999999995</v>
      </c>
      <c r="Q16" s="97">
        <f t="shared" si="12"/>
        <v>44.42067593356467</v>
      </c>
    </row>
    <row r="17" spans="1:17" s="91" customFormat="1" ht="17.25" customHeight="1">
      <c r="A17" s="102" t="s">
        <v>181</v>
      </c>
      <c r="B17" s="99">
        <v>298.855</v>
      </c>
      <c r="C17" s="98">
        <v>0</v>
      </c>
      <c r="D17" s="98">
        <f t="shared" si="5"/>
        <v>298.855</v>
      </c>
      <c r="E17" s="100">
        <f t="shared" si="6"/>
        <v>0.019217751259132297</v>
      </c>
      <c r="F17" s="99">
        <v>565.484</v>
      </c>
      <c r="G17" s="98"/>
      <c r="H17" s="98">
        <f t="shared" si="7"/>
        <v>565.484</v>
      </c>
      <c r="I17" s="101">
        <f t="shared" si="8"/>
        <v>-47.15058250984997</v>
      </c>
      <c r="J17" s="99">
        <v>2556.655</v>
      </c>
      <c r="K17" s="98"/>
      <c r="L17" s="98">
        <f t="shared" si="9"/>
        <v>2556.655</v>
      </c>
      <c r="M17" s="100">
        <f t="shared" si="10"/>
        <v>0.022795762133045967</v>
      </c>
      <c r="N17" s="99">
        <v>2763.294</v>
      </c>
      <c r="O17" s="98"/>
      <c r="P17" s="98">
        <f t="shared" si="11"/>
        <v>2763.294</v>
      </c>
      <c r="Q17" s="97">
        <f t="shared" si="12"/>
        <v>-7.477995464832898</v>
      </c>
    </row>
    <row r="18" spans="1:17" s="91" customFormat="1" ht="17.25" customHeight="1">
      <c r="A18" s="102" t="s">
        <v>167</v>
      </c>
      <c r="B18" s="99">
        <v>296.89400000000006</v>
      </c>
      <c r="C18" s="98">
        <v>0</v>
      </c>
      <c r="D18" s="98">
        <f t="shared" si="5"/>
        <v>296.89400000000006</v>
      </c>
      <c r="E18" s="100">
        <f t="shared" si="6"/>
        <v>0.019091649938360825</v>
      </c>
      <c r="F18" s="99">
        <v>167.663</v>
      </c>
      <c r="G18" s="98"/>
      <c r="H18" s="98">
        <f t="shared" si="7"/>
        <v>167.663</v>
      </c>
      <c r="I18" s="101">
        <f t="shared" si="8"/>
        <v>77.07782873979355</v>
      </c>
      <c r="J18" s="99">
        <v>935.62</v>
      </c>
      <c r="K18" s="98"/>
      <c r="L18" s="98">
        <f t="shared" si="9"/>
        <v>935.62</v>
      </c>
      <c r="M18" s="100">
        <f t="shared" si="10"/>
        <v>0.008342217063671269</v>
      </c>
      <c r="N18" s="99">
        <v>2239.007000000001</v>
      </c>
      <c r="O18" s="98"/>
      <c r="P18" s="98">
        <f t="shared" si="11"/>
        <v>2239.007000000001</v>
      </c>
      <c r="Q18" s="97">
        <f t="shared" si="12"/>
        <v>-58.21272555199695</v>
      </c>
    </row>
    <row r="19" spans="1:17" s="91" customFormat="1" ht="17.25" customHeight="1">
      <c r="A19" s="102" t="s">
        <v>168</v>
      </c>
      <c r="B19" s="99">
        <v>0</v>
      </c>
      <c r="C19" s="98">
        <v>107.32899999999998</v>
      </c>
      <c r="D19" s="98">
        <f t="shared" si="0"/>
        <v>107.32899999999998</v>
      </c>
      <c r="E19" s="100">
        <f aca="true" t="shared" si="13" ref="E19:E25">(D19/$D$8)</f>
        <v>0.006901748422784995</v>
      </c>
      <c r="F19" s="99"/>
      <c r="G19" s="98">
        <v>205.35099999999997</v>
      </c>
      <c r="H19" s="98">
        <f t="shared" si="1"/>
        <v>205.35099999999997</v>
      </c>
      <c r="I19" s="101">
        <f t="shared" si="8"/>
        <v>-47.73388003954205</v>
      </c>
      <c r="J19" s="99"/>
      <c r="K19" s="98">
        <v>893.7079999999986</v>
      </c>
      <c r="L19" s="98">
        <f t="shared" si="2"/>
        <v>893.7079999999986</v>
      </c>
      <c r="M19" s="100">
        <f aca="true" t="shared" si="14" ref="M19:M25">(L19/$L$8)</f>
        <v>0.007968519406959567</v>
      </c>
      <c r="N19" s="99"/>
      <c r="O19" s="98">
        <v>1570.6140000000005</v>
      </c>
      <c r="P19" s="98">
        <f t="shared" si="3"/>
        <v>1570.6140000000005</v>
      </c>
      <c r="Q19" s="97">
        <f t="shared" si="4"/>
        <v>-43.09817689133051</v>
      </c>
    </row>
    <row r="20" spans="1:17" s="91" customFormat="1" ht="17.25" customHeight="1">
      <c r="A20" s="102" t="s">
        <v>171</v>
      </c>
      <c r="B20" s="99">
        <v>0</v>
      </c>
      <c r="C20" s="98">
        <v>87.209</v>
      </c>
      <c r="D20" s="98">
        <f t="shared" si="0"/>
        <v>87.209</v>
      </c>
      <c r="E20" s="100">
        <f t="shared" si="13"/>
        <v>0.005607939869025676</v>
      </c>
      <c r="F20" s="99"/>
      <c r="G20" s="98">
        <v>89.34499999999998</v>
      </c>
      <c r="H20" s="98">
        <f t="shared" si="1"/>
        <v>89.34499999999998</v>
      </c>
      <c r="I20" s="101">
        <f aca="true" t="shared" si="15" ref="I20:I25">(D20/H20-1)*100</f>
        <v>-2.390732553584396</v>
      </c>
      <c r="J20" s="99"/>
      <c r="K20" s="98">
        <v>552.679</v>
      </c>
      <c r="L20" s="98">
        <f t="shared" si="2"/>
        <v>552.679</v>
      </c>
      <c r="M20" s="100">
        <f t="shared" si="14"/>
        <v>0.004927821321191053</v>
      </c>
      <c r="N20" s="99"/>
      <c r="O20" s="98">
        <v>440.15199999999993</v>
      </c>
      <c r="P20" s="98">
        <f t="shared" si="3"/>
        <v>440.15199999999993</v>
      </c>
      <c r="Q20" s="97">
        <f t="shared" si="4"/>
        <v>25.56548646831096</v>
      </c>
    </row>
    <row r="21" spans="1:17" s="91" customFormat="1" ht="17.25" customHeight="1">
      <c r="A21" s="102" t="s">
        <v>183</v>
      </c>
      <c r="B21" s="99">
        <v>0</v>
      </c>
      <c r="C21" s="98">
        <v>85.66900000000001</v>
      </c>
      <c r="D21" s="98">
        <f>C21+B21</f>
        <v>85.66900000000001</v>
      </c>
      <c r="E21" s="100">
        <f t="shared" si="13"/>
        <v>0.0055089107848910164</v>
      </c>
      <c r="F21" s="99"/>
      <c r="G21" s="98">
        <v>17.473</v>
      </c>
      <c r="H21" s="98">
        <f>G21+F21</f>
        <v>17.473</v>
      </c>
      <c r="I21" s="101">
        <f t="shared" si="15"/>
        <v>390.2935958335719</v>
      </c>
      <c r="J21" s="99"/>
      <c r="K21" s="98">
        <v>882.2829999999997</v>
      </c>
      <c r="L21" s="98">
        <f>K21+J21</f>
        <v>882.2829999999997</v>
      </c>
      <c r="M21" s="100">
        <f t="shared" si="14"/>
        <v>0.007866651308850897</v>
      </c>
      <c r="N21" s="99"/>
      <c r="O21" s="98">
        <v>324.4549999999998</v>
      </c>
      <c r="P21" s="98">
        <f>O21+N21</f>
        <v>324.4549999999998</v>
      </c>
      <c r="Q21" s="97">
        <f t="shared" si="4"/>
        <v>171.92769413323887</v>
      </c>
    </row>
    <row r="22" spans="1:17" s="91" customFormat="1" ht="17.25" customHeight="1">
      <c r="A22" s="462" t="s">
        <v>173</v>
      </c>
      <c r="B22" s="463">
        <v>0</v>
      </c>
      <c r="C22" s="464">
        <v>80.912</v>
      </c>
      <c r="D22" s="464">
        <f>C22+B22</f>
        <v>80.912</v>
      </c>
      <c r="E22" s="465">
        <f t="shared" si="13"/>
        <v>0.005203013802275057</v>
      </c>
      <c r="F22" s="463"/>
      <c r="G22" s="464">
        <v>111.21300000000002</v>
      </c>
      <c r="H22" s="464">
        <f>G22+F22</f>
        <v>111.21300000000002</v>
      </c>
      <c r="I22" s="466">
        <f t="shared" si="15"/>
        <v>-27.245915495490646</v>
      </c>
      <c r="J22" s="463"/>
      <c r="K22" s="464">
        <v>567.1299999999997</v>
      </c>
      <c r="L22" s="464">
        <f>K22+J22</f>
        <v>567.1299999999997</v>
      </c>
      <c r="M22" s="465">
        <f t="shared" si="14"/>
        <v>0.005056669976400551</v>
      </c>
      <c r="N22" s="463"/>
      <c r="O22" s="464">
        <v>514.1069999999995</v>
      </c>
      <c r="P22" s="464">
        <f>O22+N22</f>
        <v>514.1069999999995</v>
      </c>
      <c r="Q22" s="467">
        <f>(L22/P22-1)*100</f>
        <v>10.313611757863672</v>
      </c>
    </row>
    <row r="23" spans="1:17" s="91" customFormat="1" ht="17.25" customHeight="1">
      <c r="A23" s="102" t="s">
        <v>164</v>
      </c>
      <c r="B23" s="99">
        <v>79.58300000000001</v>
      </c>
      <c r="C23" s="98">
        <v>0</v>
      </c>
      <c r="D23" s="98">
        <f t="shared" si="0"/>
        <v>79.58300000000001</v>
      </c>
      <c r="E23" s="100">
        <f t="shared" si="13"/>
        <v>0.005117552988758848</v>
      </c>
      <c r="F23" s="99">
        <v>204.28499999999994</v>
      </c>
      <c r="G23" s="98">
        <v>0.4</v>
      </c>
      <c r="H23" s="98">
        <f t="shared" si="1"/>
        <v>204.68499999999995</v>
      </c>
      <c r="I23" s="101">
        <f t="shared" si="15"/>
        <v>-61.119280846178256</v>
      </c>
      <c r="J23" s="99">
        <v>1288.2889999999975</v>
      </c>
      <c r="K23" s="98">
        <v>7.1579999999999995</v>
      </c>
      <c r="L23" s="98">
        <f t="shared" si="2"/>
        <v>1295.4469999999974</v>
      </c>
      <c r="M23" s="100">
        <f t="shared" si="14"/>
        <v>0.011550522721277583</v>
      </c>
      <c r="N23" s="99">
        <v>1710.7139999999995</v>
      </c>
      <c r="O23" s="98">
        <v>1.783</v>
      </c>
      <c r="P23" s="98">
        <f t="shared" si="3"/>
        <v>1712.4969999999994</v>
      </c>
      <c r="Q23" s="97">
        <f>(L23/P23-1)*100</f>
        <v>-24.353327334296182</v>
      </c>
    </row>
    <row r="24" spans="1:17" s="91" customFormat="1" ht="17.25" customHeight="1">
      <c r="A24" s="462" t="s">
        <v>166</v>
      </c>
      <c r="B24" s="463">
        <v>37.71500000000001</v>
      </c>
      <c r="C24" s="464">
        <v>0</v>
      </c>
      <c r="D24" s="464">
        <f t="shared" si="0"/>
        <v>37.71500000000001</v>
      </c>
      <c r="E24" s="465">
        <f t="shared" si="13"/>
        <v>0.0024252479922978526</v>
      </c>
      <c r="F24" s="463">
        <v>81.91</v>
      </c>
      <c r="G24" s="464"/>
      <c r="H24" s="464">
        <f t="shared" si="1"/>
        <v>81.91</v>
      </c>
      <c r="I24" s="466">
        <f t="shared" si="15"/>
        <v>-53.95556098156512</v>
      </c>
      <c r="J24" s="463">
        <v>305.4109999999999</v>
      </c>
      <c r="K24" s="464"/>
      <c r="L24" s="464">
        <f t="shared" si="2"/>
        <v>305.4109999999999</v>
      </c>
      <c r="M24" s="465">
        <f t="shared" si="14"/>
        <v>0.0027231192745269498</v>
      </c>
      <c r="N24" s="463">
        <v>380.19500000000005</v>
      </c>
      <c r="O24" s="464"/>
      <c r="P24" s="464">
        <f t="shared" si="3"/>
        <v>380.19500000000005</v>
      </c>
      <c r="Q24" s="467">
        <f>(L24/P24-1)*100</f>
        <v>-19.66990623232818</v>
      </c>
    </row>
    <row r="25" spans="1:17" s="91" customFormat="1" ht="17.25" customHeight="1" thickBot="1">
      <c r="A25" s="96" t="s">
        <v>184</v>
      </c>
      <c r="B25" s="93">
        <v>0</v>
      </c>
      <c r="C25" s="92">
        <v>403.97800000000007</v>
      </c>
      <c r="D25" s="92">
        <f t="shared" si="0"/>
        <v>403.97800000000007</v>
      </c>
      <c r="E25" s="94">
        <f t="shared" si="13"/>
        <v>0.0259776437341244</v>
      </c>
      <c r="F25" s="93">
        <v>312.6959999999999</v>
      </c>
      <c r="G25" s="92">
        <v>256.2560000000001</v>
      </c>
      <c r="H25" s="92">
        <f t="shared" si="1"/>
        <v>568.952</v>
      </c>
      <c r="I25" s="95">
        <f t="shared" si="15"/>
        <v>-28.996119180528403</v>
      </c>
      <c r="J25" s="93">
        <v>821.9870000000001</v>
      </c>
      <c r="K25" s="92">
        <v>2343.6216</v>
      </c>
      <c r="L25" s="92">
        <f t="shared" si="2"/>
        <v>3165.6086</v>
      </c>
      <c r="M25" s="94">
        <f t="shared" si="14"/>
        <v>0.028225341570108073</v>
      </c>
      <c r="N25" s="93">
        <v>1628.4849999999997</v>
      </c>
      <c r="O25" s="92">
        <v>2415.4669999999987</v>
      </c>
      <c r="P25" s="92">
        <f t="shared" si="3"/>
        <v>4043.9519999999984</v>
      </c>
      <c r="Q25" s="419">
        <f>(L25/P25-1)*100</f>
        <v>-21.719926448187287</v>
      </c>
    </row>
    <row r="26" s="90" customFormat="1" ht="14.25">
      <c r="A26" s="116" t="s">
        <v>145</v>
      </c>
    </row>
    <row r="27" ht="14.25">
      <c r="A27" s="116" t="s">
        <v>40</v>
      </c>
    </row>
    <row r="28" ht="14.25">
      <c r="A28" s="88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6:Q65536 I26:I65536 Q3 I3">
    <cfRule type="cellIs" priority="8" dxfId="101" operator="lessThan" stopIfTrue="1">
      <formula>0</formula>
    </cfRule>
  </conditionalFormatting>
  <conditionalFormatting sqref="Q8:Q25 I8:I25">
    <cfRule type="cellIs" priority="9" dxfId="101" operator="lessThan" stopIfTrue="1">
      <formula>0</formula>
    </cfRule>
    <cfRule type="cellIs" priority="10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8515625" style="123" customWidth="1"/>
    <col min="2" max="2" width="10.57421875" style="123" bestFit="1" customWidth="1"/>
    <col min="3" max="3" width="12.421875" style="123" bestFit="1" customWidth="1"/>
    <col min="4" max="4" width="9.574218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421875" style="123" bestFit="1" customWidth="1"/>
    <col min="9" max="9" width="11.7109375" style="123" bestFit="1" customWidth="1"/>
    <col min="10" max="10" width="9.57421875" style="123" bestFit="1" customWidth="1"/>
    <col min="11" max="11" width="11.7109375" style="123" bestFit="1" customWidth="1"/>
    <col min="12" max="12" width="10.8515625" style="123" customWidth="1"/>
    <col min="13" max="13" width="9.421875" style="123" customWidth="1"/>
    <col min="14" max="14" width="11.14062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592" t="s">
        <v>46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4"/>
    </row>
    <row r="4" spans="1:25" ht="21" customHeight="1" thickBot="1">
      <c r="A4" s="604" t="s">
        <v>45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6"/>
    </row>
    <row r="5" spans="1:25" s="169" customFormat="1" ht="19.5" customHeight="1" thickBot="1" thickTop="1">
      <c r="A5" s="595" t="s">
        <v>44</v>
      </c>
      <c r="B5" s="581" t="s">
        <v>36</v>
      </c>
      <c r="C5" s="582"/>
      <c r="D5" s="582"/>
      <c r="E5" s="582"/>
      <c r="F5" s="582"/>
      <c r="G5" s="582"/>
      <c r="H5" s="582"/>
      <c r="I5" s="582"/>
      <c r="J5" s="583"/>
      <c r="K5" s="583"/>
      <c r="L5" s="583"/>
      <c r="M5" s="584"/>
      <c r="N5" s="585" t="s">
        <v>35</v>
      </c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4"/>
    </row>
    <row r="6" spans="1:25" s="168" customFormat="1" ht="26.25" customHeight="1" thickBot="1">
      <c r="A6" s="596"/>
      <c r="B6" s="588" t="s">
        <v>157</v>
      </c>
      <c r="C6" s="577"/>
      <c r="D6" s="577"/>
      <c r="E6" s="577"/>
      <c r="F6" s="589"/>
      <c r="G6" s="578" t="s">
        <v>34</v>
      </c>
      <c r="H6" s="588" t="s">
        <v>158</v>
      </c>
      <c r="I6" s="577"/>
      <c r="J6" s="577"/>
      <c r="K6" s="577"/>
      <c r="L6" s="589"/>
      <c r="M6" s="578" t="s">
        <v>33</v>
      </c>
      <c r="N6" s="576" t="s">
        <v>159</v>
      </c>
      <c r="O6" s="577"/>
      <c r="P6" s="577"/>
      <c r="Q6" s="577"/>
      <c r="R6" s="577"/>
      <c r="S6" s="578" t="s">
        <v>34</v>
      </c>
      <c r="T6" s="576" t="s">
        <v>160</v>
      </c>
      <c r="U6" s="577"/>
      <c r="V6" s="577"/>
      <c r="W6" s="577"/>
      <c r="X6" s="577"/>
      <c r="Y6" s="578" t="s">
        <v>33</v>
      </c>
    </row>
    <row r="7" spans="1:25" s="163" customFormat="1" ht="26.25" customHeight="1">
      <c r="A7" s="597"/>
      <c r="B7" s="601" t="s">
        <v>22</v>
      </c>
      <c r="C7" s="602"/>
      <c r="D7" s="599" t="s">
        <v>21</v>
      </c>
      <c r="E7" s="600"/>
      <c r="F7" s="586" t="s">
        <v>17</v>
      </c>
      <c r="G7" s="579"/>
      <c r="H7" s="601" t="s">
        <v>22</v>
      </c>
      <c r="I7" s="602"/>
      <c r="J7" s="599" t="s">
        <v>21</v>
      </c>
      <c r="K7" s="600"/>
      <c r="L7" s="586" t="s">
        <v>17</v>
      </c>
      <c r="M7" s="579"/>
      <c r="N7" s="602" t="s">
        <v>22</v>
      </c>
      <c r="O7" s="602"/>
      <c r="P7" s="607" t="s">
        <v>21</v>
      </c>
      <c r="Q7" s="602"/>
      <c r="R7" s="586" t="s">
        <v>17</v>
      </c>
      <c r="S7" s="579"/>
      <c r="T7" s="608" t="s">
        <v>22</v>
      </c>
      <c r="U7" s="600"/>
      <c r="V7" s="599" t="s">
        <v>21</v>
      </c>
      <c r="W7" s="603"/>
      <c r="X7" s="586" t="s">
        <v>17</v>
      </c>
      <c r="Y7" s="579"/>
    </row>
    <row r="8" spans="1:25" s="163" customFormat="1" ht="31.5" thickBot="1">
      <c r="A8" s="598"/>
      <c r="B8" s="166" t="s">
        <v>19</v>
      </c>
      <c r="C8" s="164" t="s">
        <v>18</v>
      </c>
      <c r="D8" s="165" t="s">
        <v>19</v>
      </c>
      <c r="E8" s="164" t="s">
        <v>18</v>
      </c>
      <c r="F8" s="587"/>
      <c r="G8" s="580"/>
      <c r="H8" s="166" t="s">
        <v>19</v>
      </c>
      <c r="I8" s="164" t="s">
        <v>18</v>
      </c>
      <c r="J8" s="165" t="s">
        <v>19</v>
      </c>
      <c r="K8" s="164" t="s">
        <v>18</v>
      </c>
      <c r="L8" s="587"/>
      <c r="M8" s="580"/>
      <c r="N8" s="167" t="s">
        <v>19</v>
      </c>
      <c r="O8" s="164" t="s">
        <v>18</v>
      </c>
      <c r="P8" s="165" t="s">
        <v>19</v>
      </c>
      <c r="Q8" s="164" t="s">
        <v>18</v>
      </c>
      <c r="R8" s="587"/>
      <c r="S8" s="580"/>
      <c r="T8" s="166" t="s">
        <v>19</v>
      </c>
      <c r="U8" s="164" t="s">
        <v>18</v>
      </c>
      <c r="V8" s="165" t="s">
        <v>19</v>
      </c>
      <c r="W8" s="164" t="s">
        <v>18</v>
      </c>
      <c r="X8" s="587"/>
      <c r="Y8" s="580"/>
    </row>
    <row r="9" spans="1:25" s="152" customFormat="1" ht="18" customHeight="1" thickBot="1" thickTop="1">
      <c r="A9" s="162" t="s">
        <v>24</v>
      </c>
      <c r="B9" s="161">
        <f>SUM(B10:B44)</f>
        <v>522508</v>
      </c>
      <c r="C9" s="155">
        <f>SUM(C10:C44)</f>
        <v>492090</v>
      </c>
      <c r="D9" s="156">
        <f>SUM(D10:D44)</f>
        <v>2375</v>
      </c>
      <c r="E9" s="155">
        <f>SUM(E10:E44)</f>
        <v>2186</v>
      </c>
      <c r="F9" s="154">
        <f aca="true" t="shared" si="0" ref="F9:F19">SUM(B9:E9)</f>
        <v>1019159</v>
      </c>
      <c r="G9" s="158">
        <f>F9/$F$9</f>
        <v>1</v>
      </c>
      <c r="H9" s="157">
        <f>SUM(H10:H44)</f>
        <v>486558</v>
      </c>
      <c r="I9" s="155">
        <f>SUM(I10:I44)</f>
        <v>456240</v>
      </c>
      <c r="J9" s="156">
        <f>SUM(J10:J44)</f>
        <v>2805</v>
      </c>
      <c r="K9" s="155">
        <f>SUM(K10:K44)</f>
        <v>2709</v>
      </c>
      <c r="L9" s="154">
        <f aca="true" t="shared" si="1" ref="L9:L19">SUM(H9:K9)</f>
        <v>948312</v>
      </c>
      <c r="M9" s="160">
        <f aca="true" t="shared" si="2" ref="M9:M19">IF(ISERROR(F9/L9-1),"         /0",(F9/L9-1))</f>
        <v>0.07470853474383965</v>
      </c>
      <c r="N9" s="159">
        <f>SUM(N10:N44)</f>
        <v>3627351</v>
      </c>
      <c r="O9" s="155">
        <f>SUM(O10:O44)</f>
        <v>3538718</v>
      </c>
      <c r="P9" s="156">
        <f>SUM(P10:P44)</f>
        <v>27955</v>
      </c>
      <c r="Q9" s="155">
        <f>SUM(Q10:Q44)</f>
        <v>28965</v>
      </c>
      <c r="R9" s="154">
        <f aca="true" t="shared" si="3" ref="R9:R19">SUM(N9:Q9)</f>
        <v>7222989</v>
      </c>
      <c r="S9" s="158">
        <f>R9/$R$9</f>
        <v>1</v>
      </c>
      <c r="T9" s="157">
        <f>SUM(T10:T44)</f>
        <v>3233801</v>
      </c>
      <c r="U9" s="155">
        <f>SUM(U10:U44)</f>
        <v>3146925</v>
      </c>
      <c r="V9" s="156">
        <f>SUM(V10:V44)</f>
        <v>30126</v>
      </c>
      <c r="W9" s="155">
        <f>SUM(W10:W44)</f>
        <v>27913</v>
      </c>
      <c r="X9" s="154">
        <f aca="true" t="shared" si="4" ref="X9:X19">SUM(T9:W9)</f>
        <v>6438765</v>
      </c>
      <c r="Y9" s="153">
        <f>IF(ISERROR(R9/X9-1),"         /0",(R9/X9-1))</f>
        <v>0.12179727012866604</v>
      </c>
    </row>
    <row r="10" spans="1:25" ht="19.5" customHeight="1" thickTop="1">
      <c r="A10" s="151" t="s">
        <v>161</v>
      </c>
      <c r="B10" s="149">
        <v>148004</v>
      </c>
      <c r="C10" s="145">
        <v>144629</v>
      </c>
      <c r="D10" s="146">
        <v>2138</v>
      </c>
      <c r="E10" s="145">
        <v>1968</v>
      </c>
      <c r="F10" s="144">
        <f t="shared" si="0"/>
        <v>296739</v>
      </c>
      <c r="G10" s="148">
        <f>F10/$F$9</f>
        <v>0.2911606530482486</v>
      </c>
      <c r="H10" s="147">
        <v>144669</v>
      </c>
      <c r="I10" s="145">
        <v>140175</v>
      </c>
      <c r="J10" s="146">
        <v>2566</v>
      </c>
      <c r="K10" s="145">
        <v>2379</v>
      </c>
      <c r="L10" s="144">
        <f t="shared" si="1"/>
        <v>289789</v>
      </c>
      <c r="M10" s="150">
        <f t="shared" si="2"/>
        <v>0.023982966917308834</v>
      </c>
      <c r="N10" s="149">
        <v>1064100</v>
      </c>
      <c r="O10" s="145">
        <v>1045046</v>
      </c>
      <c r="P10" s="146">
        <v>25795</v>
      </c>
      <c r="Q10" s="145">
        <v>26922</v>
      </c>
      <c r="R10" s="144">
        <f t="shared" si="3"/>
        <v>2161863</v>
      </c>
      <c r="S10" s="148">
        <f>R10/$R$9</f>
        <v>0.29930310014316786</v>
      </c>
      <c r="T10" s="147">
        <v>987751</v>
      </c>
      <c r="U10" s="145">
        <v>970364</v>
      </c>
      <c r="V10" s="146">
        <v>25250</v>
      </c>
      <c r="W10" s="145">
        <v>22836</v>
      </c>
      <c r="X10" s="144">
        <f t="shared" si="4"/>
        <v>2006201</v>
      </c>
      <c r="Y10" s="143">
        <f aca="true" t="shared" si="5" ref="Y10:Y19">IF(ISERROR(R10/X10-1),"         /0",IF(R10/X10&gt;5,"  *  ",(R10/X10-1)))</f>
        <v>0.07759043086909045</v>
      </c>
    </row>
    <row r="11" spans="1:25" ht="19.5" customHeight="1">
      <c r="A11" s="142" t="s">
        <v>167</v>
      </c>
      <c r="B11" s="140">
        <v>70756</v>
      </c>
      <c r="C11" s="136">
        <v>65751</v>
      </c>
      <c r="D11" s="137">
        <v>0</v>
      </c>
      <c r="E11" s="136">
        <v>0</v>
      </c>
      <c r="F11" s="135">
        <f t="shared" si="0"/>
        <v>136507</v>
      </c>
      <c r="G11" s="139">
        <f>F11/$F$9</f>
        <v>0.1339408276824323</v>
      </c>
      <c r="H11" s="138">
        <v>74406</v>
      </c>
      <c r="I11" s="136">
        <v>67220</v>
      </c>
      <c r="J11" s="137"/>
      <c r="K11" s="136"/>
      <c r="L11" s="135">
        <f t="shared" si="1"/>
        <v>141626</v>
      </c>
      <c r="M11" s="141">
        <f t="shared" si="2"/>
        <v>-0.03614449324276614</v>
      </c>
      <c r="N11" s="140">
        <v>502015</v>
      </c>
      <c r="O11" s="136">
        <v>472928</v>
      </c>
      <c r="P11" s="137"/>
      <c r="Q11" s="136"/>
      <c r="R11" s="135">
        <f t="shared" si="3"/>
        <v>974943</v>
      </c>
      <c r="S11" s="139">
        <f>R11/$R$9</f>
        <v>0.13497777720553084</v>
      </c>
      <c r="T11" s="138">
        <v>509639</v>
      </c>
      <c r="U11" s="136">
        <v>479429</v>
      </c>
      <c r="V11" s="137">
        <v>449</v>
      </c>
      <c r="W11" s="136">
        <v>753</v>
      </c>
      <c r="X11" s="135">
        <f t="shared" si="4"/>
        <v>990270</v>
      </c>
      <c r="Y11" s="134">
        <f t="shared" si="5"/>
        <v>-0.01547759701899487</v>
      </c>
    </row>
    <row r="12" spans="1:25" ht="19.5" customHeight="1">
      <c r="A12" s="142" t="s">
        <v>185</v>
      </c>
      <c r="B12" s="140">
        <v>40169</v>
      </c>
      <c r="C12" s="136">
        <v>41437</v>
      </c>
      <c r="D12" s="137">
        <v>0</v>
      </c>
      <c r="E12" s="136">
        <v>0</v>
      </c>
      <c r="F12" s="135">
        <f t="shared" si="0"/>
        <v>81606</v>
      </c>
      <c r="G12" s="139">
        <f aca="true" t="shared" si="6" ref="G12:G19">F12/$F$9</f>
        <v>0.08007190242150636</v>
      </c>
      <c r="H12" s="138">
        <v>27603</v>
      </c>
      <c r="I12" s="136">
        <v>29672</v>
      </c>
      <c r="J12" s="137"/>
      <c r="K12" s="136"/>
      <c r="L12" s="135">
        <f t="shared" si="1"/>
        <v>57275</v>
      </c>
      <c r="M12" s="141">
        <f t="shared" si="2"/>
        <v>0.42481012658227857</v>
      </c>
      <c r="N12" s="140">
        <v>272213</v>
      </c>
      <c r="O12" s="136">
        <v>267859</v>
      </c>
      <c r="P12" s="137"/>
      <c r="Q12" s="136"/>
      <c r="R12" s="135">
        <f t="shared" si="3"/>
        <v>540072</v>
      </c>
      <c r="S12" s="139">
        <f aca="true" t="shared" si="7" ref="S12:S19">R12/$R$9</f>
        <v>0.07477126159267306</v>
      </c>
      <c r="T12" s="138">
        <v>191160</v>
      </c>
      <c r="U12" s="136">
        <v>189499</v>
      </c>
      <c r="V12" s="137"/>
      <c r="W12" s="136"/>
      <c r="X12" s="135">
        <f t="shared" si="4"/>
        <v>380659</v>
      </c>
      <c r="Y12" s="134">
        <f t="shared" si="5"/>
        <v>0.4187816392098964</v>
      </c>
    </row>
    <row r="13" spans="1:25" ht="19.5" customHeight="1">
      <c r="A13" s="142" t="s">
        <v>186</v>
      </c>
      <c r="B13" s="140">
        <v>31477</v>
      </c>
      <c r="C13" s="136">
        <v>27680</v>
      </c>
      <c r="D13" s="137">
        <v>0</v>
      </c>
      <c r="E13" s="136">
        <v>0</v>
      </c>
      <c r="F13" s="135">
        <f t="shared" si="0"/>
        <v>59157</v>
      </c>
      <c r="G13" s="139">
        <f t="shared" si="6"/>
        <v>0.058044917427015806</v>
      </c>
      <c r="H13" s="138">
        <v>27904</v>
      </c>
      <c r="I13" s="136">
        <v>23960</v>
      </c>
      <c r="J13" s="137"/>
      <c r="K13" s="136"/>
      <c r="L13" s="135">
        <f t="shared" si="1"/>
        <v>51864</v>
      </c>
      <c r="M13" s="141">
        <f t="shared" si="2"/>
        <v>0.1406177695511337</v>
      </c>
      <c r="N13" s="140">
        <v>184069</v>
      </c>
      <c r="O13" s="136">
        <v>178619</v>
      </c>
      <c r="P13" s="137"/>
      <c r="Q13" s="136"/>
      <c r="R13" s="135">
        <f t="shared" si="3"/>
        <v>362688</v>
      </c>
      <c r="S13" s="139">
        <f t="shared" si="7"/>
        <v>0.05021300738516977</v>
      </c>
      <c r="T13" s="138">
        <v>189469</v>
      </c>
      <c r="U13" s="136">
        <v>185534</v>
      </c>
      <c r="V13" s="137"/>
      <c r="W13" s="136"/>
      <c r="X13" s="135">
        <f t="shared" si="4"/>
        <v>375003</v>
      </c>
      <c r="Y13" s="134">
        <f t="shared" si="5"/>
        <v>-0.032839737282101766</v>
      </c>
    </row>
    <row r="14" spans="1:25" ht="19.5" customHeight="1">
      <c r="A14" s="142" t="s">
        <v>187</v>
      </c>
      <c r="B14" s="140">
        <v>25165</v>
      </c>
      <c r="C14" s="136">
        <v>22316</v>
      </c>
      <c r="D14" s="137">
        <v>0</v>
      </c>
      <c r="E14" s="136">
        <v>0</v>
      </c>
      <c r="F14" s="135">
        <f t="shared" si="0"/>
        <v>47481</v>
      </c>
      <c r="G14" s="139">
        <f t="shared" si="6"/>
        <v>0.04658841260294027</v>
      </c>
      <c r="H14" s="138">
        <v>19610</v>
      </c>
      <c r="I14" s="136">
        <v>17578</v>
      </c>
      <c r="J14" s="137"/>
      <c r="K14" s="136"/>
      <c r="L14" s="135">
        <f t="shared" si="1"/>
        <v>37188</v>
      </c>
      <c r="M14" s="141">
        <f t="shared" si="2"/>
        <v>0.27678283317199104</v>
      </c>
      <c r="N14" s="140">
        <v>160510</v>
      </c>
      <c r="O14" s="136">
        <v>158497</v>
      </c>
      <c r="P14" s="137"/>
      <c r="Q14" s="136"/>
      <c r="R14" s="135">
        <f t="shared" si="3"/>
        <v>319007</v>
      </c>
      <c r="S14" s="139">
        <f t="shared" si="7"/>
        <v>0.04416551098167255</v>
      </c>
      <c r="T14" s="138">
        <v>122015</v>
      </c>
      <c r="U14" s="136">
        <v>120328</v>
      </c>
      <c r="V14" s="137"/>
      <c r="W14" s="136"/>
      <c r="X14" s="135">
        <f t="shared" si="4"/>
        <v>242343</v>
      </c>
      <c r="Y14" s="134">
        <f t="shared" si="5"/>
        <v>0.31634501512319324</v>
      </c>
    </row>
    <row r="15" spans="1:25" ht="19.5" customHeight="1">
      <c r="A15" s="142" t="s">
        <v>188</v>
      </c>
      <c r="B15" s="140">
        <v>21387</v>
      </c>
      <c r="C15" s="136">
        <v>20279</v>
      </c>
      <c r="D15" s="137">
        <v>0</v>
      </c>
      <c r="E15" s="136">
        <v>0</v>
      </c>
      <c r="F15" s="135">
        <f t="shared" si="0"/>
        <v>41666</v>
      </c>
      <c r="G15" s="139">
        <f t="shared" si="6"/>
        <v>0.04088272781773992</v>
      </c>
      <c r="H15" s="138">
        <v>21488</v>
      </c>
      <c r="I15" s="136">
        <v>20058</v>
      </c>
      <c r="J15" s="137"/>
      <c r="K15" s="136"/>
      <c r="L15" s="135">
        <f t="shared" si="1"/>
        <v>41546</v>
      </c>
      <c r="M15" s="141">
        <f t="shared" si="2"/>
        <v>0.0028883647041832994</v>
      </c>
      <c r="N15" s="140">
        <v>151984</v>
      </c>
      <c r="O15" s="136">
        <v>151244</v>
      </c>
      <c r="P15" s="137"/>
      <c r="Q15" s="136"/>
      <c r="R15" s="135">
        <f t="shared" si="3"/>
        <v>303228</v>
      </c>
      <c r="S15" s="139">
        <f t="shared" si="7"/>
        <v>0.04198095829856587</v>
      </c>
      <c r="T15" s="138">
        <v>137387</v>
      </c>
      <c r="U15" s="136">
        <v>133464</v>
      </c>
      <c r="V15" s="137">
        <v>146</v>
      </c>
      <c r="W15" s="136">
        <v>148</v>
      </c>
      <c r="X15" s="135">
        <f t="shared" si="4"/>
        <v>271145</v>
      </c>
      <c r="Y15" s="134">
        <f t="shared" si="5"/>
        <v>0.11832414390824098</v>
      </c>
    </row>
    <row r="16" spans="1:25" ht="19.5" customHeight="1">
      <c r="A16" s="142" t="s">
        <v>162</v>
      </c>
      <c r="B16" s="140">
        <v>18005</v>
      </c>
      <c r="C16" s="136">
        <v>16907</v>
      </c>
      <c r="D16" s="137">
        <v>0</v>
      </c>
      <c r="E16" s="136">
        <v>0</v>
      </c>
      <c r="F16" s="135">
        <f>SUM(B16:E16)</f>
        <v>34912</v>
      </c>
      <c r="G16" s="139">
        <f>F16/$F$9</f>
        <v>0.034255695136872655</v>
      </c>
      <c r="H16" s="138">
        <v>18082</v>
      </c>
      <c r="I16" s="136">
        <v>16968</v>
      </c>
      <c r="J16" s="137"/>
      <c r="K16" s="136"/>
      <c r="L16" s="135">
        <f>SUM(H16:K16)</f>
        <v>35050</v>
      </c>
      <c r="M16" s="141">
        <f>IF(ISERROR(F16/L16-1),"         /0",(F16/L16-1))</f>
        <v>-0.0039372325249643625</v>
      </c>
      <c r="N16" s="140">
        <v>126246</v>
      </c>
      <c r="O16" s="136">
        <v>127971</v>
      </c>
      <c r="P16" s="137">
        <v>517</v>
      </c>
      <c r="Q16" s="136">
        <v>515</v>
      </c>
      <c r="R16" s="135">
        <f>SUM(N16:Q16)</f>
        <v>255249</v>
      </c>
      <c r="S16" s="139">
        <f>R16/$R$9</f>
        <v>0.03533841737817959</v>
      </c>
      <c r="T16" s="138">
        <v>148618</v>
      </c>
      <c r="U16" s="136">
        <v>144341</v>
      </c>
      <c r="V16" s="137">
        <v>1066</v>
      </c>
      <c r="W16" s="136">
        <v>1069</v>
      </c>
      <c r="X16" s="135">
        <f>SUM(T16:W16)</f>
        <v>295094</v>
      </c>
      <c r="Y16" s="134">
        <f>IF(ISERROR(R16/X16-1),"         /0",IF(R16/X16&gt;5,"  *  ",(R16/X16-1)))</f>
        <v>-0.13502477176764016</v>
      </c>
    </row>
    <row r="17" spans="1:25" ht="19.5" customHeight="1">
      <c r="A17" s="142" t="s">
        <v>189</v>
      </c>
      <c r="B17" s="140">
        <v>14004</v>
      </c>
      <c r="C17" s="136">
        <v>12208</v>
      </c>
      <c r="D17" s="137">
        <v>94</v>
      </c>
      <c r="E17" s="136">
        <v>94</v>
      </c>
      <c r="F17" s="135">
        <f>SUM(B17:E17)</f>
        <v>26400</v>
      </c>
      <c r="G17" s="139">
        <f>F17/$F$9</f>
        <v>0.02590371080469289</v>
      </c>
      <c r="H17" s="138">
        <v>14175</v>
      </c>
      <c r="I17" s="136">
        <v>13257</v>
      </c>
      <c r="J17" s="137">
        <v>93</v>
      </c>
      <c r="K17" s="136">
        <v>93</v>
      </c>
      <c r="L17" s="135">
        <f>SUM(H17:K17)</f>
        <v>27618</v>
      </c>
      <c r="M17" s="141">
        <f>IF(ISERROR(F17/L17-1),"         /0",(F17/L17-1))</f>
        <v>-0.04410167282207256</v>
      </c>
      <c r="N17" s="140">
        <v>90780</v>
      </c>
      <c r="O17" s="136">
        <v>83758</v>
      </c>
      <c r="P17" s="137">
        <v>94</v>
      </c>
      <c r="Q17" s="136">
        <v>221</v>
      </c>
      <c r="R17" s="135">
        <f>SUM(N17:Q17)</f>
        <v>174853</v>
      </c>
      <c r="S17" s="139">
        <f>R17/$R$9</f>
        <v>0.02420784525630594</v>
      </c>
      <c r="T17" s="138">
        <v>90736</v>
      </c>
      <c r="U17" s="136">
        <v>85039</v>
      </c>
      <c r="V17" s="137">
        <v>210</v>
      </c>
      <c r="W17" s="136">
        <v>209</v>
      </c>
      <c r="X17" s="135">
        <f>SUM(T17:W17)</f>
        <v>176194</v>
      </c>
      <c r="Y17" s="134">
        <f>IF(ISERROR(R17/X17-1),"         /0",IF(R17/X17&gt;5,"  *  ",(R17/X17-1)))</f>
        <v>-0.007610928862503807</v>
      </c>
    </row>
    <row r="18" spans="1:25" ht="19.5" customHeight="1">
      <c r="A18" s="142" t="s">
        <v>190</v>
      </c>
      <c r="B18" s="140">
        <v>15060</v>
      </c>
      <c r="C18" s="136">
        <v>10625</v>
      </c>
      <c r="D18" s="137">
        <v>0</v>
      </c>
      <c r="E18" s="136">
        <v>0</v>
      </c>
      <c r="F18" s="135">
        <f t="shared" si="0"/>
        <v>25685</v>
      </c>
      <c r="G18" s="139">
        <f t="shared" si="6"/>
        <v>0.025202151970399125</v>
      </c>
      <c r="H18" s="138">
        <v>10946</v>
      </c>
      <c r="I18" s="136">
        <v>10244</v>
      </c>
      <c r="J18" s="137"/>
      <c r="K18" s="136"/>
      <c r="L18" s="135">
        <f t="shared" si="1"/>
        <v>21190</v>
      </c>
      <c r="M18" s="141">
        <f t="shared" si="2"/>
        <v>0.2121283624351109</v>
      </c>
      <c r="N18" s="140">
        <v>82202</v>
      </c>
      <c r="O18" s="136">
        <v>72371</v>
      </c>
      <c r="P18" s="137"/>
      <c r="Q18" s="136"/>
      <c r="R18" s="135">
        <f t="shared" si="3"/>
        <v>154573</v>
      </c>
      <c r="S18" s="139">
        <f t="shared" si="7"/>
        <v>0.02140014334785779</v>
      </c>
      <c r="T18" s="138">
        <v>74404</v>
      </c>
      <c r="U18" s="136">
        <v>69703</v>
      </c>
      <c r="V18" s="137"/>
      <c r="W18" s="136"/>
      <c r="X18" s="135">
        <f t="shared" si="4"/>
        <v>144107</v>
      </c>
      <c r="Y18" s="134">
        <f t="shared" si="5"/>
        <v>0.07262658996440141</v>
      </c>
    </row>
    <row r="19" spans="1:25" ht="19.5" customHeight="1">
      <c r="A19" s="142" t="s">
        <v>191</v>
      </c>
      <c r="B19" s="140">
        <v>12370</v>
      </c>
      <c r="C19" s="136">
        <v>11746</v>
      </c>
      <c r="D19" s="137">
        <v>0</v>
      </c>
      <c r="E19" s="136">
        <v>0</v>
      </c>
      <c r="F19" s="135">
        <f t="shared" si="0"/>
        <v>24116</v>
      </c>
      <c r="G19" s="139">
        <f t="shared" si="6"/>
        <v>0.023662647339620216</v>
      </c>
      <c r="H19" s="138">
        <v>12672</v>
      </c>
      <c r="I19" s="136">
        <v>12095</v>
      </c>
      <c r="J19" s="137"/>
      <c r="K19" s="136"/>
      <c r="L19" s="135">
        <f t="shared" si="1"/>
        <v>24767</v>
      </c>
      <c r="M19" s="141">
        <f t="shared" si="2"/>
        <v>-0.026284975976097247</v>
      </c>
      <c r="N19" s="140">
        <v>91097</v>
      </c>
      <c r="O19" s="136">
        <v>87460</v>
      </c>
      <c r="P19" s="137">
        <v>272</v>
      </c>
      <c r="Q19" s="136">
        <v>0</v>
      </c>
      <c r="R19" s="135">
        <f t="shared" si="3"/>
        <v>178829</v>
      </c>
      <c r="S19" s="139">
        <f t="shared" si="7"/>
        <v>0.024758309890822207</v>
      </c>
      <c r="T19" s="138">
        <v>91780</v>
      </c>
      <c r="U19" s="136">
        <v>89632</v>
      </c>
      <c r="V19" s="137">
        <v>0</v>
      </c>
      <c r="W19" s="136"/>
      <c r="X19" s="135">
        <f t="shared" si="4"/>
        <v>181412</v>
      </c>
      <c r="Y19" s="134">
        <f t="shared" si="5"/>
        <v>-0.014238308380922993</v>
      </c>
    </row>
    <row r="20" spans="1:25" ht="19.5" customHeight="1">
      <c r="A20" s="142" t="s">
        <v>192</v>
      </c>
      <c r="B20" s="140">
        <v>12652</v>
      </c>
      <c r="C20" s="136">
        <v>10638</v>
      </c>
      <c r="D20" s="137">
        <v>0</v>
      </c>
      <c r="E20" s="136">
        <v>0</v>
      </c>
      <c r="F20" s="135">
        <f aca="true" t="shared" si="8" ref="F20:F30">SUM(B20:E20)</f>
        <v>23290</v>
      </c>
      <c r="G20" s="139">
        <f aca="true" t="shared" si="9" ref="G20:G30">F20/$F$9</f>
        <v>0.02285217517580672</v>
      </c>
      <c r="H20" s="138">
        <v>12472</v>
      </c>
      <c r="I20" s="136">
        <v>11117</v>
      </c>
      <c r="J20" s="137"/>
      <c r="K20" s="136"/>
      <c r="L20" s="135">
        <f aca="true" t="shared" si="10" ref="L20:L30">SUM(H20:K20)</f>
        <v>23589</v>
      </c>
      <c r="M20" s="141">
        <f aca="true" t="shared" si="11" ref="M20:M30">IF(ISERROR(F20/L20-1),"         /0",(F20/L20-1))</f>
        <v>-0.012675399550638011</v>
      </c>
      <c r="N20" s="140">
        <v>102574</v>
      </c>
      <c r="O20" s="136">
        <v>96921</v>
      </c>
      <c r="P20" s="137"/>
      <c r="Q20" s="136"/>
      <c r="R20" s="135">
        <f aca="true" t="shared" si="12" ref="R20:R30">SUM(N20:Q20)</f>
        <v>199495</v>
      </c>
      <c r="S20" s="139">
        <f aca="true" t="shared" si="13" ref="S20:S30">R20/$R$9</f>
        <v>0.027619452279381847</v>
      </c>
      <c r="T20" s="138">
        <v>95579</v>
      </c>
      <c r="U20" s="136">
        <v>94472</v>
      </c>
      <c r="V20" s="137"/>
      <c r="W20" s="136"/>
      <c r="X20" s="135">
        <f aca="true" t="shared" si="14" ref="X20:X30">SUM(T20:W20)</f>
        <v>190051</v>
      </c>
      <c r="Y20" s="134">
        <f aca="true" t="shared" si="15" ref="Y20:Y30">IF(ISERROR(R20/X20-1),"         /0",IF(R20/X20&gt;5,"  *  ",(R20/X20-1)))</f>
        <v>0.04969192479913276</v>
      </c>
    </row>
    <row r="21" spans="1:25" ht="19.5" customHeight="1">
      <c r="A21" s="142" t="s">
        <v>163</v>
      </c>
      <c r="B21" s="140">
        <v>11662</v>
      </c>
      <c r="C21" s="136">
        <v>11348</v>
      </c>
      <c r="D21" s="137">
        <v>0</v>
      </c>
      <c r="E21" s="136">
        <v>0</v>
      </c>
      <c r="F21" s="135">
        <f t="shared" si="8"/>
        <v>23010</v>
      </c>
      <c r="G21" s="139">
        <f t="shared" si="9"/>
        <v>0.02257743884909028</v>
      </c>
      <c r="H21" s="138">
        <v>5770</v>
      </c>
      <c r="I21" s="136">
        <v>2896</v>
      </c>
      <c r="J21" s="137"/>
      <c r="K21" s="136"/>
      <c r="L21" s="135">
        <f t="shared" si="10"/>
        <v>8666</v>
      </c>
      <c r="M21" s="141">
        <f t="shared" si="11"/>
        <v>1.6552042464804986</v>
      </c>
      <c r="N21" s="140">
        <v>80509</v>
      </c>
      <c r="O21" s="136">
        <v>80494</v>
      </c>
      <c r="P21" s="137"/>
      <c r="Q21" s="136"/>
      <c r="R21" s="135">
        <f t="shared" si="12"/>
        <v>161003</v>
      </c>
      <c r="S21" s="139">
        <f t="shared" si="13"/>
        <v>0.022290356526917042</v>
      </c>
      <c r="T21" s="138">
        <v>5770</v>
      </c>
      <c r="U21" s="136">
        <v>2896</v>
      </c>
      <c r="V21" s="137"/>
      <c r="W21" s="136"/>
      <c r="X21" s="135">
        <f t="shared" si="14"/>
        <v>8666</v>
      </c>
      <c r="Y21" s="134" t="str">
        <f t="shared" si="15"/>
        <v>  *  </v>
      </c>
    </row>
    <row r="22" spans="1:25" ht="19.5" customHeight="1">
      <c r="A22" s="142" t="s">
        <v>193</v>
      </c>
      <c r="B22" s="140">
        <v>11571</v>
      </c>
      <c r="C22" s="136">
        <v>10453</v>
      </c>
      <c r="D22" s="137">
        <v>0</v>
      </c>
      <c r="E22" s="136">
        <v>0</v>
      </c>
      <c r="F22" s="135">
        <f t="shared" si="8"/>
        <v>22024</v>
      </c>
      <c r="G22" s="139">
        <f t="shared" si="9"/>
        <v>0.021609974498581673</v>
      </c>
      <c r="H22" s="138">
        <v>5167</v>
      </c>
      <c r="I22" s="136">
        <v>4749</v>
      </c>
      <c r="J22" s="137"/>
      <c r="K22" s="136"/>
      <c r="L22" s="135">
        <f t="shared" si="10"/>
        <v>9916</v>
      </c>
      <c r="M22" s="141">
        <f t="shared" si="11"/>
        <v>1.2210568777732957</v>
      </c>
      <c r="N22" s="140">
        <v>87069</v>
      </c>
      <c r="O22" s="136">
        <v>83293</v>
      </c>
      <c r="P22" s="137"/>
      <c r="Q22" s="136"/>
      <c r="R22" s="135">
        <f t="shared" si="12"/>
        <v>170362</v>
      </c>
      <c r="S22" s="139">
        <f t="shared" si="13"/>
        <v>0.023586080499361138</v>
      </c>
      <c r="T22" s="138">
        <v>5167</v>
      </c>
      <c r="U22" s="136">
        <v>4749</v>
      </c>
      <c r="V22" s="137"/>
      <c r="W22" s="136"/>
      <c r="X22" s="135">
        <f t="shared" si="14"/>
        <v>9916</v>
      </c>
      <c r="Y22" s="134" t="str">
        <f t="shared" si="15"/>
        <v>  *  </v>
      </c>
    </row>
    <row r="23" spans="1:25" ht="19.5" customHeight="1">
      <c r="A23" s="142" t="s">
        <v>194</v>
      </c>
      <c r="B23" s="140">
        <v>10503</v>
      </c>
      <c r="C23" s="136">
        <v>9937</v>
      </c>
      <c r="D23" s="137">
        <v>0</v>
      </c>
      <c r="E23" s="136">
        <v>0</v>
      </c>
      <c r="F23" s="135">
        <f t="shared" si="8"/>
        <v>20440</v>
      </c>
      <c r="G23" s="139">
        <f t="shared" si="9"/>
        <v>0.0200557518503001</v>
      </c>
      <c r="H23" s="138">
        <v>15931</v>
      </c>
      <c r="I23" s="136">
        <v>15176</v>
      </c>
      <c r="J23" s="137"/>
      <c r="K23" s="136"/>
      <c r="L23" s="135">
        <f t="shared" si="10"/>
        <v>31107</v>
      </c>
      <c r="M23" s="141">
        <f t="shared" si="11"/>
        <v>-0.3429131706689813</v>
      </c>
      <c r="N23" s="140">
        <v>89862</v>
      </c>
      <c r="O23" s="136">
        <v>87964</v>
      </c>
      <c r="P23" s="137"/>
      <c r="Q23" s="136"/>
      <c r="R23" s="135">
        <f t="shared" si="12"/>
        <v>177826</v>
      </c>
      <c r="S23" s="139">
        <f t="shared" si="13"/>
        <v>0.024619447710636136</v>
      </c>
      <c r="T23" s="138">
        <v>103097</v>
      </c>
      <c r="U23" s="136">
        <v>98643</v>
      </c>
      <c r="V23" s="137"/>
      <c r="W23" s="136"/>
      <c r="X23" s="135">
        <f t="shared" si="14"/>
        <v>201740</v>
      </c>
      <c r="Y23" s="134">
        <f t="shared" si="15"/>
        <v>-0.1185387131952017</v>
      </c>
    </row>
    <row r="24" spans="1:25" ht="19.5" customHeight="1">
      <c r="A24" s="142" t="s">
        <v>195</v>
      </c>
      <c r="B24" s="140">
        <v>10783</v>
      </c>
      <c r="C24" s="136">
        <v>8568</v>
      </c>
      <c r="D24" s="137">
        <v>0</v>
      </c>
      <c r="E24" s="136">
        <v>0</v>
      </c>
      <c r="F24" s="135">
        <f t="shared" si="8"/>
        <v>19351</v>
      </c>
      <c r="G24" s="139">
        <f t="shared" si="9"/>
        <v>0.01898722377960652</v>
      </c>
      <c r="H24" s="138">
        <v>7411</v>
      </c>
      <c r="I24" s="136">
        <v>6109</v>
      </c>
      <c r="J24" s="137"/>
      <c r="K24" s="136"/>
      <c r="L24" s="135">
        <f t="shared" si="10"/>
        <v>13520</v>
      </c>
      <c r="M24" s="141">
        <f t="shared" si="11"/>
        <v>0.4312869822485208</v>
      </c>
      <c r="N24" s="140">
        <v>68389</v>
      </c>
      <c r="O24" s="136">
        <v>64908</v>
      </c>
      <c r="P24" s="137"/>
      <c r="Q24" s="136"/>
      <c r="R24" s="135">
        <f t="shared" si="12"/>
        <v>133297</v>
      </c>
      <c r="S24" s="139">
        <f t="shared" si="13"/>
        <v>0.01845454838710124</v>
      </c>
      <c r="T24" s="138">
        <v>49726</v>
      </c>
      <c r="U24" s="136">
        <v>49914</v>
      </c>
      <c r="V24" s="137"/>
      <c r="W24" s="136"/>
      <c r="X24" s="135">
        <f t="shared" si="14"/>
        <v>99640</v>
      </c>
      <c r="Y24" s="134">
        <f t="shared" si="15"/>
        <v>0.33778602970694505</v>
      </c>
    </row>
    <row r="25" spans="1:25" ht="19.5" customHeight="1">
      <c r="A25" s="142" t="s">
        <v>196</v>
      </c>
      <c r="B25" s="140">
        <v>9928</v>
      </c>
      <c r="C25" s="136">
        <v>8750</v>
      </c>
      <c r="D25" s="137">
        <v>0</v>
      </c>
      <c r="E25" s="136">
        <v>0</v>
      </c>
      <c r="F25" s="135">
        <f t="shared" si="8"/>
        <v>18678</v>
      </c>
      <c r="G25" s="139">
        <f t="shared" si="9"/>
        <v>0.018326875394320218</v>
      </c>
      <c r="H25" s="138">
        <v>8953</v>
      </c>
      <c r="I25" s="136">
        <v>8326</v>
      </c>
      <c r="J25" s="137"/>
      <c r="K25" s="136"/>
      <c r="L25" s="135">
        <f t="shared" si="10"/>
        <v>17279</v>
      </c>
      <c r="M25" s="141">
        <f t="shared" si="11"/>
        <v>0.0809653336419931</v>
      </c>
      <c r="N25" s="140">
        <v>63570</v>
      </c>
      <c r="O25" s="136">
        <v>58029</v>
      </c>
      <c r="P25" s="137"/>
      <c r="Q25" s="136"/>
      <c r="R25" s="135">
        <f t="shared" si="12"/>
        <v>121599</v>
      </c>
      <c r="S25" s="139">
        <f t="shared" si="13"/>
        <v>0.016834997256675872</v>
      </c>
      <c r="T25" s="138">
        <v>59113</v>
      </c>
      <c r="U25" s="136">
        <v>56544</v>
      </c>
      <c r="V25" s="137"/>
      <c r="W25" s="136"/>
      <c r="X25" s="135">
        <f t="shared" si="14"/>
        <v>115657</v>
      </c>
      <c r="Y25" s="134">
        <f t="shared" si="15"/>
        <v>0.051376051600854344</v>
      </c>
    </row>
    <row r="26" spans="1:25" ht="19.5" customHeight="1">
      <c r="A26" s="142" t="s">
        <v>197</v>
      </c>
      <c r="B26" s="140">
        <v>8830</v>
      </c>
      <c r="C26" s="136">
        <v>8341</v>
      </c>
      <c r="D26" s="137">
        <v>0</v>
      </c>
      <c r="E26" s="136">
        <v>0</v>
      </c>
      <c r="F26" s="135">
        <f t="shared" si="8"/>
        <v>17171</v>
      </c>
      <c r="G26" s="139">
        <f t="shared" si="9"/>
        <v>0.016848205235885667</v>
      </c>
      <c r="H26" s="138">
        <v>8997</v>
      </c>
      <c r="I26" s="136">
        <v>8589</v>
      </c>
      <c r="J26" s="137"/>
      <c r="K26" s="136"/>
      <c r="L26" s="135">
        <f t="shared" si="10"/>
        <v>17586</v>
      </c>
      <c r="M26" s="141">
        <f t="shared" si="11"/>
        <v>-0.023598316842943223</v>
      </c>
      <c r="N26" s="140">
        <v>60786</v>
      </c>
      <c r="O26" s="136">
        <v>59698</v>
      </c>
      <c r="P26" s="137"/>
      <c r="Q26" s="136"/>
      <c r="R26" s="135">
        <f t="shared" si="12"/>
        <v>120484</v>
      </c>
      <c r="S26" s="139">
        <f t="shared" si="13"/>
        <v>0.01668062903044709</v>
      </c>
      <c r="T26" s="138">
        <v>64280</v>
      </c>
      <c r="U26" s="136">
        <v>60138</v>
      </c>
      <c r="V26" s="137"/>
      <c r="W26" s="136"/>
      <c r="X26" s="135">
        <f t="shared" si="14"/>
        <v>124418</v>
      </c>
      <c r="Y26" s="134">
        <f t="shared" si="15"/>
        <v>-0.031619219084055405</v>
      </c>
    </row>
    <row r="27" spans="1:25" ht="19.5" customHeight="1">
      <c r="A27" s="142" t="s">
        <v>198</v>
      </c>
      <c r="B27" s="140">
        <v>7639</v>
      </c>
      <c r="C27" s="136">
        <v>7399</v>
      </c>
      <c r="D27" s="137">
        <v>0</v>
      </c>
      <c r="E27" s="136">
        <v>0</v>
      </c>
      <c r="F27" s="135">
        <f t="shared" si="8"/>
        <v>15038</v>
      </c>
      <c r="G27" s="139">
        <f t="shared" si="9"/>
        <v>0.014755303147006502</v>
      </c>
      <c r="H27" s="138">
        <v>8143</v>
      </c>
      <c r="I27" s="136">
        <v>7853</v>
      </c>
      <c r="J27" s="137"/>
      <c r="K27" s="136"/>
      <c r="L27" s="135">
        <f t="shared" si="10"/>
        <v>15996</v>
      </c>
      <c r="M27" s="141">
        <f t="shared" si="11"/>
        <v>-0.059889972493123333</v>
      </c>
      <c r="N27" s="140">
        <v>55273</v>
      </c>
      <c r="O27" s="136">
        <v>51747</v>
      </c>
      <c r="P27" s="137"/>
      <c r="Q27" s="136"/>
      <c r="R27" s="135">
        <f t="shared" si="12"/>
        <v>107020</v>
      </c>
      <c r="S27" s="139">
        <f t="shared" si="13"/>
        <v>0.014816580781169679</v>
      </c>
      <c r="T27" s="138">
        <v>57909</v>
      </c>
      <c r="U27" s="136">
        <v>55730</v>
      </c>
      <c r="V27" s="137"/>
      <c r="W27" s="136"/>
      <c r="X27" s="135">
        <f t="shared" si="14"/>
        <v>113639</v>
      </c>
      <c r="Y27" s="134">
        <f t="shared" si="15"/>
        <v>-0.05824584869631022</v>
      </c>
    </row>
    <row r="28" spans="1:25" ht="19.5" customHeight="1">
      <c r="A28" s="142" t="s">
        <v>199</v>
      </c>
      <c r="B28" s="140">
        <v>6981</v>
      </c>
      <c r="C28" s="136">
        <v>6319</v>
      </c>
      <c r="D28" s="137">
        <v>0</v>
      </c>
      <c r="E28" s="136">
        <v>0</v>
      </c>
      <c r="F28" s="135">
        <f t="shared" si="8"/>
        <v>13300</v>
      </c>
      <c r="G28" s="139">
        <f t="shared" si="9"/>
        <v>0.013049975519030888</v>
      </c>
      <c r="H28" s="138">
        <v>3221</v>
      </c>
      <c r="I28" s="136">
        <v>2811</v>
      </c>
      <c r="J28" s="137"/>
      <c r="K28" s="136"/>
      <c r="L28" s="135">
        <f t="shared" si="10"/>
        <v>6032</v>
      </c>
      <c r="M28" s="141">
        <f t="shared" si="11"/>
        <v>1.2049071618037135</v>
      </c>
      <c r="N28" s="140">
        <v>45491</v>
      </c>
      <c r="O28" s="136">
        <v>46217</v>
      </c>
      <c r="P28" s="137"/>
      <c r="Q28" s="136"/>
      <c r="R28" s="135">
        <f t="shared" si="12"/>
        <v>91708</v>
      </c>
      <c r="S28" s="139">
        <f t="shared" si="13"/>
        <v>0.012696682772187525</v>
      </c>
      <c r="T28" s="138">
        <v>22594</v>
      </c>
      <c r="U28" s="136">
        <v>22158</v>
      </c>
      <c r="V28" s="137">
        <v>107</v>
      </c>
      <c r="W28" s="136">
        <v>107</v>
      </c>
      <c r="X28" s="135">
        <f t="shared" si="14"/>
        <v>44966</v>
      </c>
      <c r="Y28" s="134">
        <f t="shared" si="15"/>
        <v>1.0394965084730687</v>
      </c>
    </row>
    <row r="29" spans="1:25" ht="19.5" customHeight="1">
      <c r="A29" s="142" t="s">
        <v>200</v>
      </c>
      <c r="B29" s="140">
        <v>6124</v>
      </c>
      <c r="C29" s="136">
        <v>6064</v>
      </c>
      <c r="D29" s="137">
        <v>0</v>
      </c>
      <c r="E29" s="136">
        <v>0</v>
      </c>
      <c r="F29" s="135">
        <f t="shared" si="8"/>
        <v>12188</v>
      </c>
      <c r="G29" s="139">
        <f t="shared" si="9"/>
        <v>0.011958879821499884</v>
      </c>
      <c r="H29" s="138">
        <v>6649</v>
      </c>
      <c r="I29" s="136">
        <v>7180</v>
      </c>
      <c r="J29" s="137"/>
      <c r="K29" s="136"/>
      <c r="L29" s="135">
        <f t="shared" si="10"/>
        <v>13829</v>
      </c>
      <c r="M29" s="141">
        <f t="shared" si="11"/>
        <v>-0.11866367777858122</v>
      </c>
      <c r="N29" s="140">
        <v>47324</v>
      </c>
      <c r="O29" s="136">
        <v>49691</v>
      </c>
      <c r="P29" s="137"/>
      <c r="Q29" s="136"/>
      <c r="R29" s="135">
        <f t="shared" si="12"/>
        <v>97015</v>
      </c>
      <c r="S29" s="139">
        <f t="shared" si="13"/>
        <v>0.013431420150300659</v>
      </c>
      <c r="T29" s="138">
        <v>48916</v>
      </c>
      <c r="U29" s="136">
        <v>55001</v>
      </c>
      <c r="V29" s="137"/>
      <c r="W29" s="136"/>
      <c r="X29" s="135">
        <f t="shared" si="14"/>
        <v>103917</v>
      </c>
      <c r="Y29" s="134">
        <f t="shared" si="15"/>
        <v>-0.06641839160098928</v>
      </c>
    </row>
    <row r="30" spans="1:25" ht="19.5" customHeight="1">
      <c r="A30" s="142" t="s">
        <v>201</v>
      </c>
      <c r="B30" s="140">
        <v>5351</v>
      </c>
      <c r="C30" s="136">
        <v>5664</v>
      </c>
      <c r="D30" s="137">
        <v>0</v>
      </c>
      <c r="E30" s="136">
        <v>0</v>
      </c>
      <c r="F30" s="135">
        <f t="shared" si="8"/>
        <v>11015</v>
      </c>
      <c r="G30" s="139">
        <f t="shared" si="9"/>
        <v>0.01080793085279137</v>
      </c>
      <c r="H30" s="138">
        <v>10274</v>
      </c>
      <c r="I30" s="136">
        <v>9873</v>
      </c>
      <c r="J30" s="137"/>
      <c r="K30" s="136"/>
      <c r="L30" s="135">
        <f t="shared" si="10"/>
        <v>20147</v>
      </c>
      <c r="M30" s="141">
        <f t="shared" si="11"/>
        <v>-0.45326847669628234</v>
      </c>
      <c r="N30" s="140">
        <v>52518</v>
      </c>
      <c r="O30" s="136">
        <v>55543</v>
      </c>
      <c r="P30" s="137">
        <v>461</v>
      </c>
      <c r="Q30" s="136">
        <v>337</v>
      </c>
      <c r="R30" s="135">
        <f t="shared" si="12"/>
        <v>108859</v>
      </c>
      <c r="S30" s="139">
        <f t="shared" si="13"/>
        <v>0.015071184519317419</v>
      </c>
      <c r="T30" s="138">
        <v>58929</v>
      </c>
      <c r="U30" s="136">
        <v>56615</v>
      </c>
      <c r="V30" s="137">
        <v>1923</v>
      </c>
      <c r="W30" s="136">
        <v>1828</v>
      </c>
      <c r="X30" s="135">
        <f t="shared" si="14"/>
        <v>119295</v>
      </c>
      <c r="Y30" s="134">
        <f t="shared" si="15"/>
        <v>-0.08748061528144513</v>
      </c>
    </row>
    <row r="31" spans="1:25" ht="19.5" customHeight="1">
      <c r="A31" s="142" t="s">
        <v>202</v>
      </c>
      <c r="B31" s="140">
        <v>4191</v>
      </c>
      <c r="C31" s="136">
        <v>3985</v>
      </c>
      <c r="D31" s="137">
        <v>0</v>
      </c>
      <c r="E31" s="136">
        <v>0</v>
      </c>
      <c r="F31" s="135">
        <f aca="true" t="shared" si="16" ref="F31:F44">SUM(B31:E31)</f>
        <v>8176</v>
      </c>
      <c r="G31" s="139">
        <f>F31/$F$9</f>
        <v>0.00802230074012004</v>
      </c>
      <c r="H31" s="138">
        <v>4707</v>
      </c>
      <c r="I31" s="136">
        <v>4120</v>
      </c>
      <c r="J31" s="137"/>
      <c r="K31" s="136"/>
      <c r="L31" s="135">
        <f aca="true" t="shared" si="17" ref="L31:L44">SUM(H31:K31)</f>
        <v>8827</v>
      </c>
      <c r="M31" s="141">
        <f aca="true" t="shared" si="18" ref="M31:M36">IF(ISERROR(F31/L31-1),"         /0",(F31/L31-1))</f>
        <v>-0.07375099127676443</v>
      </c>
      <c r="N31" s="140">
        <v>28579</v>
      </c>
      <c r="O31" s="136">
        <v>26206</v>
      </c>
      <c r="P31" s="137"/>
      <c r="Q31" s="136"/>
      <c r="R31" s="135">
        <f aca="true" t="shared" si="19" ref="R31:R44">SUM(N31:Q31)</f>
        <v>54785</v>
      </c>
      <c r="S31" s="139">
        <f>R31/$R$9</f>
        <v>0.007584810111160352</v>
      </c>
      <c r="T31" s="138">
        <v>27372</v>
      </c>
      <c r="U31" s="136">
        <v>25203</v>
      </c>
      <c r="V31" s="137"/>
      <c r="W31" s="136"/>
      <c r="X31" s="135">
        <f aca="true" t="shared" si="20" ref="X31:X44">SUM(T31:W31)</f>
        <v>52575</v>
      </c>
      <c r="Y31" s="134">
        <f aca="true" t="shared" si="21" ref="Y31:Y44">IF(ISERROR(R31/X31-1),"         /0",IF(R31/X31&gt;5,"  *  ",(R31/X31-1)))</f>
        <v>0.042035187826913845</v>
      </c>
    </row>
    <row r="32" spans="1:25" ht="19.5" customHeight="1">
      <c r="A32" s="142" t="s">
        <v>203</v>
      </c>
      <c r="B32" s="140">
        <v>4209</v>
      </c>
      <c r="C32" s="136">
        <v>3697</v>
      </c>
      <c r="D32" s="137">
        <v>0</v>
      </c>
      <c r="E32" s="136">
        <v>0</v>
      </c>
      <c r="F32" s="135">
        <f t="shared" si="16"/>
        <v>7906</v>
      </c>
      <c r="G32" s="139">
        <f>F32/$F$9</f>
        <v>0.007757376425072045</v>
      </c>
      <c r="H32" s="138">
        <v>3321</v>
      </c>
      <c r="I32" s="136">
        <v>3083</v>
      </c>
      <c r="J32" s="137"/>
      <c r="K32" s="136"/>
      <c r="L32" s="135">
        <f t="shared" si="17"/>
        <v>6404</v>
      </c>
      <c r="M32" s="141">
        <f t="shared" si="18"/>
        <v>0.23454091193004367</v>
      </c>
      <c r="N32" s="140">
        <v>30016</v>
      </c>
      <c r="O32" s="136">
        <v>29364</v>
      </c>
      <c r="P32" s="137"/>
      <c r="Q32" s="136"/>
      <c r="R32" s="135">
        <f t="shared" si="19"/>
        <v>59380</v>
      </c>
      <c r="S32" s="139">
        <f>R32/$R$9</f>
        <v>0.008220973339430532</v>
      </c>
      <c r="T32" s="138">
        <v>27680</v>
      </c>
      <c r="U32" s="136">
        <v>26768</v>
      </c>
      <c r="V32" s="137"/>
      <c r="W32" s="136"/>
      <c r="X32" s="135">
        <f t="shared" si="20"/>
        <v>54448</v>
      </c>
      <c r="Y32" s="134">
        <f t="shared" si="21"/>
        <v>0.09058183955333532</v>
      </c>
    </row>
    <row r="33" spans="1:25" ht="19.5" customHeight="1">
      <c r="A33" s="142" t="s">
        <v>204</v>
      </c>
      <c r="B33" s="140">
        <v>3407</v>
      </c>
      <c r="C33" s="136">
        <v>3575</v>
      </c>
      <c r="D33" s="137">
        <v>0</v>
      </c>
      <c r="E33" s="136">
        <v>0</v>
      </c>
      <c r="F33" s="135">
        <f t="shared" si="16"/>
        <v>6982</v>
      </c>
      <c r="G33" s="139">
        <f>F33/$F$9</f>
        <v>0.006850746546907794</v>
      </c>
      <c r="H33" s="138"/>
      <c r="I33" s="136"/>
      <c r="J33" s="137"/>
      <c r="K33" s="136"/>
      <c r="L33" s="135">
        <f t="shared" si="17"/>
        <v>0</v>
      </c>
      <c r="M33" s="141" t="str">
        <f t="shared" si="18"/>
        <v>         /0</v>
      </c>
      <c r="N33" s="140">
        <v>16084</v>
      </c>
      <c r="O33" s="136">
        <v>19354</v>
      </c>
      <c r="P33" s="137"/>
      <c r="Q33" s="136"/>
      <c r="R33" s="135">
        <f t="shared" si="19"/>
        <v>35438</v>
      </c>
      <c r="S33" s="139">
        <f>R33/$R$9</f>
        <v>0.004906279104121576</v>
      </c>
      <c r="T33" s="138"/>
      <c r="U33" s="136"/>
      <c r="V33" s="137"/>
      <c r="W33" s="136"/>
      <c r="X33" s="135">
        <f t="shared" si="20"/>
        <v>0</v>
      </c>
      <c r="Y33" s="134" t="str">
        <f t="shared" si="21"/>
        <v>         /0</v>
      </c>
    </row>
    <row r="34" spans="1:25" ht="19.5" customHeight="1">
      <c r="A34" s="142" t="s">
        <v>205</v>
      </c>
      <c r="B34" s="140">
        <v>2857</v>
      </c>
      <c r="C34" s="136">
        <v>3271</v>
      </c>
      <c r="D34" s="137">
        <v>0</v>
      </c>
      <c r="E34" s="136">
        <v>0</v>
      </c>
      <c r="F34" s="135">
        <f t="shared" si="16"/>
        <v>6128</v>
      </c>
      <c r="G34" s="139">
        <f>F34/$F$9</f>
        <v>0.006012800750422652</v>
      </c>
      <c r="H34" s="138">
        <v>4012</v>
      </c>
      <c r="I34" s="136">
        <v>4221</v>
      </c>
      <c r="J34" s="137"/>
      <c r="K34" s="136"/>
      <c r="L34" s="135">
        <f t="shared" si="17"/>
        <v>8233</v>
      </c>
      <c r="M34" s="141">
        <f t="shared" si="18"/>
        <v>-0.25567836754524476</v>
      </c>
      <c r="N34" s="140">
        <v>16150</v>
      </c>
      <c r="O34" s="136">
        <v>18019</v>
      </c>
      <c r="P34" s="137"/>
      <c r="Q34" s="136"/>
      <c r="R34" s="135">
        <f t="shared" si="19"/>
        <v>34169</v>
      </c>
      <c r="S34" s="139">
        <f>R34/$R$9</f>
        <v>0.004730590064584066</v>
      </c>
      <c r="T34" s="138">
        <v>21850</v>
      </c>
      <c r="U34" s="136">
        <v>21464</v>
      </c>
      <c r="V34" s="137"/>
      <c r="W34" s="136"/>
      <c r="X34" s="135">
        <f t="shared" si="20"/>
        <v>43314</v>
      </c>
      <c r="Y34" s="134">
        <f t="shared" si="21"/>
        <v>-0.21113265918640622</v>
      </c>
    </row>
    <row r="35" spans="1:25" ht="19.5" customHeight="1">
      <c r="A35" s="142" t="s">
        <v>206</v>
      </c>
      <c r="B35" s="140">
        <v>1940</v>
      </c>
      <c r="C35" s="136">
        <v>2312</v>
      </c>
      <c r="D35" s="137">
        <v>0</v>
      </c>
      <c r="E35" s="136">
        <v>0</v>
      </c>
      <c r="F35" s="135">
        <f t="shared" si="16"/>
        <v>4252</v>
      </c>
      <c r="G35" s="139">
        <f>F35/$F$9</f>
        <v>0.004172067361422506</v>
      </c>
      <c r="H35" s="138">
        <v>4547</v>
      </c>
      <c r="I35" s="136">
        <v>4580</v>
      </c>
      <c r="J35" s="137"/>
      <c r="K35" s="136"/>
      <c r="L35" s="135">
        <f t="shared" si="17"/>
        <v>9127</v>
      </c>
      <c r="M35" s="141">
        <f t="shared" si="18"/>
        <v>-0.5341295058617289</v>
      </c>
      <c r="N35" s="140">
        <v>20577</v>
      </c>
      <c r="O35" s="136">
        <v>24754</v>
      </c>
      <c r="P35" s="137"/>
      <c r="Q35" s="136"/>
      <c r="R35" s="135">
        <f t="shared" si="19"/>
        <v>45331</v>
      </c>
      <c r="S35" s="139">
        <f>R35/$R$9</f>
        <v>0.006275933688947886</v>
      </c>
      <c r="T35" s="138">
        <v>28341</v>
      </c>
      <c r="U35" s="136">
        <v>32631</v>
      </c>
      <c r="V35" s="137"/>
      <c r="W35" s="136"/>
      <c r="X35" s="135">
        <f t="shared" si="20"/>
        <v>60972</v>
      </c>
      <c r="Y35" s="134">
        <f t="shared" si="21"/>
        <v>-0.2565275864331168</v>
      </c>
    </row>
    <row r="36" spans="1:25" ht="19.5" customHeight="1">
      <c r="A36" s="142" t="s">
        <v>207</v>
      </c>
      <c r="B36" s="140">
        <v>1690</v>
      </c>
      <c r="C36" s="136">
        <v>2141</v>
      </c>
      <c r="D36" s="137">
        <v>0</v>
      </c>
      <c r="E36" s="136">
        <v>0</v>
      </c>
      <c r="F36" s="135">
        <f t="shared" si="16"/>
        <v>3831</v>
      </c>
      <c r="G36" s="139">
        <f>F36/$F$9</f>
        <v>0.003758981670181002</v>
      </c>
      <c r="H36" s="138">
        <v>638</v>
      </c>
      <c r="I36" s="136">
        <v>554</v>
      </c>
      <c r="J36" s="137"/>
      <c r="K36" s="136"/>
      <c r="L36" s="135">
        <f t="shared" si="17"/>
        <v>1192</v>
      </c>
      <c r="M36" s="141">
        <f t="shared" si="18"/>
        <v>2.213926174496644</v>
      </c>
      <c r="N36" s="140">
        <v>11226</v>
      </c>
      <c r="O36" s="136">
        <v>13678</v>
      </c>
      <c r="P36" s="137"/>
      <c r="Q36" s="136"/>
      <c r="R36" s="135">
        <f t="shared" si="19"/>
        <v>24904</v>
      </c>
      <c r="S36" s="139">
        <f>R36/$R$9</f>
        <v>0.003447880095068676</v>
      </c>
      <c r="T36" s="138">
        <v>1297</v>
      </c>
      <c r="U36" s="136">
        <v>1473</v>
      </c>
      <c r="V36" s="137"/>
      <c r="W36" s="136"/>
      <c r="X36" s="135">
        <f t="shared" si="20"/>
        <v>2770</v>
      </c>
      <c r="Y36" s="134" t="str">
        <f t="shared" si="21"/>
        <v>  *  </v>
      </c>
    </row>
    <row r="37" spans="1:25" ht="19.5" customHeight="1">
      <c r="A37" s="142" t="s">
        <v>208</v>
      </c>
      <c r="B37" s="140">
        <v>1462</v>
      </c>
      <c r="C37" s="136">
        <v>2286</v>
      </c>
      <c r="D37" s="137">
        <v>0</v>
      </c>
      <c r="E37" s="136">
        <v>0</v>
      </c>
      <c r="F37" s="135">
        <f t="shared" si="16"/>
        <v>3748</v>
      </c>
      <c r="G37" s="139">
        <f>F37/$F$9</f>
        <v>0.0036775419733329146</v>
      </c>
      <c r="H37" s="138"/>
      <c r="I37" s="136"/>
      <c r="J37" s="137"/>
      <c r="K37" s="136"/>
      <c r="L37" s="135">
        <f t="shared" si="17"/>
        <v>0</v>
      </c>
      <c r="M37" s="141" t="s">
        <v>50</v>
      </c>
      <c r="N37" s="140">
        <v>1462</v>
      </c>
      <c r="O37" s="136">
        <v>2286</v>
      </c>
      <c r="P37" s="137"/>
      <c r="Q37" s="136"/>
      <c r="R37" s="135">
        <f t="shared" si="19"/>
        <v>3748</v>
      </c>
      <c r="S37" s="139">
        <f>R37/$R$9</f>
        <v>0.000518898755072173</v>
      </c>
      <c r="T37" s="138"/>
      <c r="U37" s="136"/>
      <c r="V37" s="137"/>
      <c r="W37" s="136"/>
      <c r="X37" s="135">
        <f t="shared" si="20"/>
        <v>0</v>
      </c>
      <c r="Y37" s="134" t="str">
        <f t="shared" si="21"/>
        <v>         /0</v>
      </c>
    </row>
    <row r="38" spans="1:25" ht="19.5" customHeight="1">
      <c r="A38" s="142" t="s">
        <v>209</v>
      </c>
      <c r="B38" s="140">
        <v>1778</v>
      </c>
      <c r="C38" s="136">
        <v>1902</v>
      </c>
      <c r="D38" s="137">
        <v>0</v>
      </c>
      <c r="E38" s="136">
        <v>0</v>
      </c>
      <c r="F38" s="135">
        <f t="shared" si="16"/>
        <v>3680</v>
      </c>
      <c r="G38" s="139">
        <f>F38/$F$9</f>
        <v>0.0036108202939874935</v>
      </c>
      <c r="H38" s="138">
        <v>3258</v>
      </c>
      <c r="I38" s="136">
        <v>2606</v>
      </c>
      <c r="J38" s="137"/>
      <c r="K38" s="136"/>
      <c r="L38" s="135">
        <f t="shared" si="17"/>
        <v>5864</v>
      </c>
      <c r="M38" s="141">
        <f aca="true" t="shared" si="22" ref="M38:M44">IF(ISERROR(F38/L38-1),"         /0",(F38/L38-1))</f>
        <v>-0.37244201909959074</v>
      </c>
      <c r="N38" s="140">
        <v>11832</v>
      </c>
      <c r="O38" s="136">
        <v>12150</v>
      </c>
      <c r="P38" s="137"/>
      <c r="Q38" s="136"/>
      <c r="R38" s="135">
        <f t="shared" si="19"/>
        <v>23982</v>
      </c>
      <c r="S38" s="139">
        <f>R38/$R$9</f>
        <v>0.003320232108895639</v>
      </c>
      <c r="T38" s="138">
        <v>4797</v>
      </c>
      <c r="U38" s="136">
        <v>6536</v>
      </c>
      <c r="V38" s="137"/>
      <c r="W38" s="136"/>
      <c r="X38" s="135">
        <f t="shared" si="20"/>
        <v>11333</v>
      </c>
      <c r="Y38" s="134">
        <f t="shared" si="21"/>
        <v>1.1161210623841877</v>
      </c>
    </row>
    <row r="39" spans="1:25" ht="19.5" customHeight="1">
      <c r="A39" s="142" t="s">
        <v>210</v>
      </c>
      <c r="B39" s="140">
        <v>1139</v>
      </c>
      <c r="C39" s="136">
        <v>762</v>
      </c>
      <c r="D39" s="137">
        <v>0</v>
      </c>
      <c r="E39" s="136">
        <v>0</v>
      </c>
      <c r="F39" s="135">
        <f t="shared" si="16"/>
        <v>1901</v>
      </c>
      <c r="G39" s="139">
        <f>F39/$F$9</f>
        <v>0.001865263418171257</v>
      </c>
      <c r="H39" s="138">
        <v>1124</v>
      </c>
      <c r="I39" s="136">
        <v>715</v>
      </c>
      <c r="J39" s="137"/>
      <c r="K39" s="136"/>
      <c r="L39" s="135">
        <f t="shared" si="17"/>
        <v>1839</v>
      </c>
      <c r="M39" s="141">
        <f t="shared" si="22"/>
        <v>0.033713974986405715</v>
      </c>
      <c r="N39" s="140">
        <v>8020</v>
      </c>
      <c r="O39" s="136">
        <v>7751</v>
      </c>
      <c r="P39" s="137"/>
      <c r="Q39" s="136"/>
      <c r="R39" s="135">
        <f t="shared" si="19"/>
        <v>15771</v>
      </c>
      <c r="S39" s="139">
        <f>R39/$R$9</f>
        <v>0.0021834451083893387</v>
      </c>
      <c r="T39" s="138">
        <v>6203</v>
      </c>
      <c r="U39" s="136">
        <v>6228</v>
      </c>
      <c r="V39" s="137"/>
      <c r="W39" s="136"/>
      <c r="X39" s="135">
        <f t="shared" si="20"/>
        <v>12431</v>
      </c>
      <c r="Y39" s="134">
        <f t="shared" si="21"/>
        <v>0.2686831308824713</v>
      </c>
    </row>
    <row r="40" spans="1:25" ht="19.5" customHeight="1">
      <c r="A40" s="142" t="s">
        <v>211</v>
      </c>
      <c r="B40" s="140">
        <v>522</v>
      </c>
      <c r="C40" s="136">
        <v>346</v>
      </c>
      <c r="D40" s="137">
        <v>0</v>
      </c>
      <c r="E40" s="136">
        <v>0</v>
      </c>
      <c r="F40" s="135">
        <f t="shared" si="16"/>
        <v>868</v>
      </c>
      <c r="G40" s="139">
        <f>F40/$F$9</f>
        <v>0.0008516826128209631</v>
      </c>
      <c r="H40" s="138"/>
      <c r="I40" s="136"/>
      <c r="J40" s="137"/>
      <c r="K40" s="136"/>
      <c r="L40" s="135">
        <f t="shared" si="17"/>
        <v>0</v>
      </c>
      <c r="M40" s="141" t="str">
        <f t="shared" si="22"/>
        <v>         /0</v>
      </c>
      <c r="N40" s="140">
        <v>994</v>
      </c>
      <c r="O40" s="136">
        <v>714</v>
      </c>
      <c r="P40" s="137"/>
      <c r="Q40" s="136"/>
      <c r="R40" s="135">
        <f t="shared" si="19"/>
        <v>1708</v>
      </c>
      <c r="S40" s="139">
        <f>R40/$R$9</f>
        <v>0.00023646720215135314</v>
      </c>
      <c r="T40" s="138"/>
      <c r="U40" s="136"/>
      <c r="V40" s="137"/>
      <c r="W40" s="136"/>
      <c r="X40" s="135">
        <f t="shared" si="20"/>
        <v>0</v>
      </c>
      <c r="Y40" s="134" t="str">
        <f t="shared" si="21"/>
        <v>         /0</v>
      </c>
    </row>
    <row r="41" spans="1:25" ht="19.5" customHeight="1">
      <c r="A41" s="142" t="s">
        <v>212</v>
      </c>
      <c r="B41" s="140">
        <v>442</v>
      </c>
      <c r="C41" s="136">
        <v>326</v>
      </c>
      <c r="D41" s="137">
        <v>0</v>
      </c>
      <c r="E41" s="136">
        <v>0</v>
      </c>
      <c r="F41" s="135">
        <f t="shared" si="16"/>
        <v>768</v>
      </c>
      <c r="G41" s="139">
        <f>F41/$F$9</f>
        <v>0.0007535624961365204</v>
      </c>
      <c r="H41" s="138"/>
      <c r="I41" s="136"/>
      <c r="J41" s="137"/>
      <c r="K41" s="136"/>
      <c r="L41" s="135">
        <f t="shared" si="17"/>
        <v>0</v>
      </c>
      <c r="M41" s="141" t="str">
        <f t="shared" si="22"/>
        <v>         /0</v>
      </c>
      <c r="N41" s="140">
        <v>741</v>
      </c>
      <c r="O41" s="136">
        <v>796</v>
      </c>
      <c r="P41" s="137"/>
      <c r="Q41" s="136"/>
      <c r="R41" s="135">
        <f t="shared" si="19"/>
        <v>1537</v>
      </c>
      <c r="S41" s="139">
        <f>R41/$R$9</f>
        <v>0.0002127927925682844</v>
      </c>
      <c r="T41" s="138"/>
      <c r="U41" s="136"/>
      <c r="V41" s="137"/>
      <c r="W41" s="136"/>
      <c r="X41" s="135">
        <f t="shared" si="20"/>
        <v>0</v>
      </c>
      <c r="Y41" s="134" t="str">
        <f t="shared" si="21"/>
        <v>         /0</v>
      </c>
    </row>
    <row r="42" spans="1:25" ht="19.5" customHeight="1">
      <c r="A42" s="142" t="s">
        <v>213</v>
      </c>
      <c r="B42" s="140">
        <v>209</v>
      </c>
      <c r="C42" s="136">
        <v>250</v>
      </c>
      <c r="D42" s="137">
        <v>0</v>
      </c>
      <c r="E42" s="136">
        <v>0</v>
      </c>
      <c r="F42" s="135">
        <f t="shared" si="16"/>
        <v>459</v>
      </c>
      <c r="G42" s="139">
        <f>F42/$F$9</f>
        <v>0.0004503713355815923</v>
      </c>
      <c r="H42" s="138">
        <v>408</v>
      </c>
      <c r="I42" s="136">
        <v>455</v>
      </c>
      <c r="J42" s="137"/>
      <c r="K42" s="136"/>
      <c r="L42" s="135">
        <f t="shared" si="17"/>
        <v>863</v>
      </c>
      <c r="M42" s="141">
        <f t="shared" si="22"/>
        <v>-0.4681344148319815</v>
      </c>
      <c r="N42" s="140">
        <v>1594</v>
      </c>
      <c r="O42" s="136">
        <v>1842</v>
      </c>
      <c r="P42" s="137"/>
      <c r="Q42" s="136"/>
      <c r="R42" s="135">
        <f t="shared" si="19"/>
        <v>3436</v>
      </c>
      <c r="S42" s="139">
        <f>R42/$R$9</f>
        <v>0.00047570334109604763</v>
      </c>
      <c r="T42" s="138">
        <v>1875</v>
      </c>
      <c r="U42" s="136">
        <v>2133</v>
      </c>
      <c r="V42" s="137">
        <v>309</v>
      </c>
      <c r="W42" s="136">
        <v>218</v>
      </c>
      <c r="X42" s="135">
        <f t="shared" si="20"/>
        <v>4535</v>
      </c>
      <c r="Y42" s="134">
        <f t="shared" si="21"/>
        <v>-0.24233737596471883</v>
      </c>
    </row>
    <row r="43" spans="1:25" ht="19.5" customHeight="1">
      <c r="A43" s="142" t="s">
        <v>214</v>
      </c>
      <c r="B43" s="140">
        <v>241</v>
      </c>
      <c r="C43" s="136">
        <v>178</v>
      </c>
      <c r="D43" s="137">
        <v>0</v>
      </c>
      <c r="E43" s="136">
        <v>0</v>
      </c>
      <c r="F43" s="135">
        <f t="shared" si="16"/>
        <v>419</v>
      </c>
      <c r="G43" s="139">
        <f>F43/$F$9</f>
        <v>0.00041112328890781515</v>
      </c>
      <c r="H43" s="138"/>
      <c r="I43" s="136"/>
      <c r="J43" s="137"/>
      <c r="K43" s="136"/>
      <c r="L43" s="135">
        <f t="shared" si="17"/>
        <v>0</v>
      </c>
      <c r="M43" s="141" t="str">
        <f t="shared" si="22"/>
        <v>         /0</v>
      </c>
      <c r="N43" s="140">
        <v>1495</v>
      </c>
      <c r="O43" s="136">
        <v>1546</v>
      </c>
      <c r="P43" s="137">
        <v>0</v>
      </c>
      <c r="Q43" s="136">
        <v>0</v>
      </c>
      <c r="R43" s="135">
        <f t="shared" si="19"/>
        <v>3041</v>
      </c>
      <c r="S43" s="139">
        <f>R43/$R$9</f>
        <v>0.00042101683942755554</v>
      </c>
      <c r="T43" s="138"/>
      <c r="U43" s="136"/>
      <c r="V43" s="137"/>
      <c r="W43" s="136"/>
      <c r="X43" s="135">
        <f t="shared" si="20"/>
        <v>0</v>
      </c>
      <c r="Y43" s="134" t="str">
        <f t="shared" si="21"/>
        <v>         /0</v>
      </c>
    </row>
    <row r="44" spans="1:25" ht="19.5" customHeight="1" thickBot="1">
      <c r="A44" s="133" t="s">
        <v>175</v>
      </c>
      <c r="B44" s="131">
        <v>0</v>
      </c>
      <c r="C44" s="127">
        <v>0</v>
      </c>
      <c r="D44" s="128">
        <v>143</v>
      </c>
      <c r="E44" s="127">
        <v>124</v>
      </c>
      <c r="F44" s="126">
        <f t="shared" si="16"/>
        <v>267</v>
      </c>
      <c r="G44" s="130">
        <f>F44/$F$9</f>
        <v>0.00026198071154746215</v>
      </c>
      <c r="H44" s="129">
        <v>0</v>
      </c>
      <c r="I44" s="127">
        <v>0</v>
      </c>
      <c r="J44" s="128">
        <v>146</v>
      </c>
      <c r="K44" s="127">
        <v>237</v>
      </c>
      <c r="L44" s="126">
        <f t="shared" si="17"/>
        <v>383</v>
      </c>
      <c r="M44" s="132">
        <f t="shared" si="22"/>
        <v>-0.30287206266318534</v>
      </c>
      <c r="N44" s="131">
        <v>0</v>
      </c>
      <c r="O44" s="127">
        <v>0</v>
      </c>
      <c r="P44" s="128">
        <v>816</v>
      </c>
      <c r="Q44" s="127">
        <v>970</v>
      </c>
      <c r="R44" s="126">
        <f t="shared" si="19"/>
        <v>1786</v>
      </c>
      <c r="S44" s="130">
        <f>R44/$R$9</f>
        <v>0.00024726605564538446</v>
      </c>
      <c r="T44" s="129">
        <v>347</v>
      </c>
      <c r="U44" s="127">
        <v>296</v>
      </c>
      <c r="V44" s="128">
        <v>666</v>
      </c>
      <c r="W44" s="127">
        <v>745</v>
      </c>
      <c r="X44" s="126">
        <f t="shared" si="20"/>
        <v>2054</v>
      </c>
      <c r="Y44" s="125">
        <f t="shared" si="21"/>
        <v>-0.13047711781888993</v>
      </c>
    </row>
    <row r="45" ht="15.75" thickTop="1">
      <c r="A45" s="124" t="s">
        <v>146</v>
      </c>
    </row>
    <row r="46" ht="15">
      <c r="A46" s="124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 M5:M8 Y5:Y8">
    <cfRule type="cellIs" priority="3" dxfId="101" operator="lessThan" stopIfTrue="1">
      <formula>0</formula>
    </cfRule>
  </conditionalFormatting>
  <conditionalFormatting sqref="M9:M44 Y9:Y44">
    <cfRule type="cellIs" priority="4" dxfId="101" operator="lessThan" stopIfTrue="1">
      <formula>0</formula>
    </cfRule>
    <cfRule type="cellIs" priority="5" dxfId="103" operator="greaterThanOrEqual" stopIfTrue="1">
      <formula>0</formula>
    </cfRule>
  </conditionalFormatting>
  <conditionalFormatting sqref="G6:G8">
    <cfRule type="cellIs" priority="2" dxfId="101" operator="lessThan" stopIfTrue="1">
      <formula>0</formula>
    </cfRule>
  </conditionalFormatting>
  <conditionalFormatting sqref="S6:S8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2"/>
  <sheetViews>
    <sheetView showGridLines="0" zoomScale="80" zoomScaleNormal="80" zoomScalePageLayoutView="0" workbookViewId="0" topLeftCell="A1">
      <selection activeCell="T10" sqref="T10:W49"/>
    </sheetView>
  </sheetViews>
  <sheetFormatPr defaultColWidth="8.00390625" defaultRowHeight="15"/>
  <cols>
    <col min="1" max="1" width="29.8515625" style="123" customWidth="1"/>
    <col min="2" max="2" width="10.00390625" style="123" bestFit="1" customWidth="1"/>
    <col min="3" max="3" width="10.7109375" style="123" customWidth="1"/>
    <col min="4" max="4" width="8.57421875" style="123" bestFit="1" customWidth="1"/>
    <col min="5" max="5" width="10.57421875" style="123" bestFit="1" customWidth="1"/>
    <col min="6" max="6" width="10.140625" style="123" customWidth="1"/>
    <col min="7" max="7" width="12.42187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57421875" style="123" bestFit="1" customWidth="1"/>
    <col min="12" max="12" width="10.00390625" style="123" bestFit="1" customWidth="1"/>
    <col min="13" max="13" width="9.57421875" style="123" customWidth="1"/>
    <col min="14" max="14" width="11.421875" style="123" bestFit="1" customWidth="1"/>
    <col min="15" max="15" width="12.421875" style="123" bestFit="1" customWidth="1"/>
    <col min="16" max="16" width="10.00390625" style="123" bestFit="1" customWidth="1"/>
    <col min="17" max="17" width="10.57421875" style="123" bestFit="1" customWidth="1"/>
    <col min="18" max="18" width="11.421875" style="123" bestFit="1" customWidth="1"/>
    <col min="19" max="19" width="12.421875" style="123" bestFit="1" customWidth="1"/>
    <col min="20" max="21" width="11.421875" style="123" bestFit="1" customWidth="1"/>
    <col min="22" max="22" width="10.00390625" style="123" bestFit="1" customWidth="1"/>
    <col min="23" max="23" width="10.28125" style="123" customWidth="1"/>
    <col min="24" max="24" width="11.4218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90" t="s">
        <v>28</v>
      </c>
      <c r="Y1" s="591"/>
    </row>
    <row r="2" ht="5.25" customHeight="1" thickBot="1"/>
    <row r="3" spans="1:25" ht="24.75" customHeight="1" thickTop="1">
      <c r="A3" s="592" t="s">
        <v>47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4"/>
    </row>
    <row r="4" spans="1:25" ht="21" customHeight="1" thickBot="1">
      <c r="A4" s="609" t="s">
        <v>45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1"/>
    </row>
    <row r="5" spans="1:25" s="169" customFormat="1" ht="19.5" customHeight="1" thickBot="1" thickTop="1">
      <c r="A5" s="595" t="s">
        <v>44</v>
      </c>
      <c r="B5" s="581" t="s">
        <v>36</v>
      </c>
      <c r="C5" s="582"/>
      <c r="D5" s="582"/>
      <c r="E5" s="582"/>
      <c r="F5" s="582"/>
      <c r="G5" s="582"/>
      <c r="H5" s="582"/>
      <c r="I5" s="582"/>
      <c r="J5" s="583"/>
      <c r="K5" s="583"/>
      <c r="L5" s="583"/>
      <c r="M5" s="584"/>
      <c r="N5" s="585" t="s">
        <v>35</v>
      </c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4"/>
    </row>
    <row r="6" spans="1:25" s="168" customFormat="1" ht="26.25" customHeight="1" thickBot="1">
      <c r="A6" s="596"/>
      <c r="B6" s="588" t="s">
        <v>157</v>
      </c>
      <c r="C6" s="577"/>
      <c r="D6" s="577"/>
      <c r="E6" s="577"/>
      <c r="F6" s="589"/>
      <c r="G6" s="578" t="s">
        <v>34</v>
      </c>
      <c r="H6" s="588" t="s">
        <v>158</v>
      </c>
      <c r="I6" s="577"/>
      <c r="J6" s="577"/>
      <c r="K6" s="577"/>
      <c r="L6" s="589"/>
      <c r="M6" s="578" t="s">
        <v>33</v>
      </c>
      <c r="N6" s="576" t="s">
        <v>159</v>
      </c>
      <c r="O6" s="577"/>
      <c r="P6" s="577"/>
      <c r="Q6" s="577"/>
      <c r="R6" s="577"/>
      <c r="S6" s="578" t="s">
        <v>34</v>
      </c>
      <c r="T6" s="576" t="s">
        <v>160</v>
      </c>
      <c r="U6" s="577"/>
      <c r="V6" s="577"/>
      <c r="W6" s="577"/>
      <c r="X6" s="577"/>
      <c r="Y6" s="578" t="s">
        <v>33</v>
      </c>
    </row>
    <row r="7" spans="1:25" s="163" customFormat="1" ht="26.25" customHeight="1">
      <c r="A7" s="597"/>
      <c r="B7" s="601" t="s">
        <v>22</v>
      </c>
      <c r="C7" s="602"/>
      <c r="D7" s="599" t="s">
        <v>21</v>
      </c>
      <c r="E7" s="600"/>
      <c r="F7" s="586" t="s">
        <v>17</v>
      </c>
      <c r="G7" s="579"/>
      <c r="H7" s="601" t="s">
        <v>22</v>
      </c>
      <c r="I7" s="602"/>
      <c r="J7" s="599" t="s">
        <v>21</v>
      </c>
      <c r="K7" s="600"/>
      <c r="L7" s="586" t="s">
        <v>17</v>
      </c>
      <c r="M7" s="579"/>
      <c r="N7" s="602" t="s">
        <v>22</v>
      </c>
      <c r="O7" s="602"/>
      <c r="P7" s="607" t="s">
        <v>21</v>
      </c>
      <c r="Q7" s="602"/>
      <c r="R7" s="586" t="s">
        <v>17</v>
      </c>
      <c r="S7" s="579"/>
      <c r="T7" s="608" t="s">
        <v>22</v>
      </c>
      <c r="U7" s="600"/>
      <c r="V7" s="599" t="s">
        <v>21</v>
      </c>
      <c r="W7" s="603"/>
      <c r="X7" s="586" t="s">
        <v>17</v>
      </c>
      <c r="Y7" s="579"/>
    </row>
    <row r="8" spans="1:25" s="163" customFormat="1" ht="16.5" customHeight="1" thickBot="1">
      <c r="A8" s="598"/>
      <c r="B8" s="166" t="s">
        <v>31</v>
      </c>
      <c r="C8" s="164" t="s">
        <v>30</v>
      </c>
      <c r="D8" s="165" t="s">
        <v>31</v>
      </c>
      <c r="E8" s="164" t="s">
        <v>30</v>
      </c>
      <c r="F8" s="587"/>
      <c r="G8" s="580"/>
      <c r="H8" s="166" t="s">
        <v>31</v>
      </c>
      <c r="I8" s="164" t="s">
        <v>30</v>
      </c>
      <c r="J8" s="165" t="s">
        <v>31</v>
      </c>
      <c r="K8" s="164" t="s">
        <v>30</v>
      </c>
      <c r="L8" s="587"/>
      <c r="M8" s="580"/>
      <c r="N8" s="166" t="s">
        <v>31</v>
      </c>
      <c r="O8" s="164" t="s">
        <v>30</v>
      </c>
      <c r="P8" s="165" t="s">
        <v>31</v>
      </c>
      <c r="Q8" s="164" t="s">
        <v>30</v>
      </c>
      <c r="R8" s="587"/>
      <c r="S8" s="580"/>
      <c r="T8" s="166" t="s">
        <v>31</v>
      </c>
      <c r="U8" s="164" t="s">
        <v>30</v>
      </c>
      <c r="V8" s="165" t="s">
        <v>31</v>
      </c>
      <c r="W8" s="164" t="s">
        <v>30</v>
      </c>
      <c r="X8" s="587"/>
      <c r="Y8" s="580"/>
    </row>
    <row r="9" spans="1:25" s="152" customFormat="1" ht="18" customHeight="1" thickBot="1" thickTop="1">
      <c r="A9" s="162" t="s">
        <v>24</v>
      </c>
      <c r="B9" s="161">
        <f>SUM(B10:B49)</f>
        <v>26303.152999999995</v>
      </c>
      <c r="C9" s="155">
        <f>SUM(C10:C49)</f>
        <v>15953.664000000004</v>
      </c>
      <c r="D9" s="156">
        <f>SUM(D10:D49)</f>
        <v>2521.7970000000005</v>
      </c>
      <c r="E9" s="155">
        <f>SUM(E10:E49)</f>
        <v>964.207</v>
      </c>
      <c r="F9" s="154">
        <f>SUM(B9:E9)</f>
        <v>45742.820999999996</v>
      </c>
      <c r="G9" s="483">
        <f>F9/$F$9</f>
        <v>1</v>
      </c>
      <c r="H9" s="157">
        <f>SUM(H10:H49)</f>
        <v>27904.097</v>
      </c>
      <c r="I9" s="155">
        <f>SUM(I10:I49)</f>
        <v>18698.694</v>
      </c>
      <c r="J9" s="156">
        <f>SUM(J10:J49)</f>
        <v>2572.136</v>
      </c>
      <c r="K9" s="155">
        <f>SUM(K10:K49)</f>
        <v>1004.0490000000001</v>
      </c>
      <c r="L9" s="154">
        <f>SUM(H9:K9)</f>
        <v>50178.975999999995</v>
      </c>
      <c r="M9" s="160">
        <f>IF(ISERROR(F9/L9-1),"         /0",(F9/L9-1))</f>
        <v>-0.08840664664021836</v>
      </c>
      <c r="N9" s="159">
        <f>SUM(N10:N49)</f>
        <v>221035.57</v>
      </c>
      <c r="O9" s="155">
        <f>SUM(O10:O49)</f>
        <v>123626.04199999999</v>
      </c>
      <c r="P9" s="156">
        <f>SUM(P10:P49)</f>
        <v>32104.892999999993</v>
      </c>
      <c r="Q9" s="155">
        <f>SUM(Q10:Q49)</f>
        <v>11754.350000000002</v>
      </c>
      <c r="R9" s="154">
        <f>SUM(N9:Q9)</f>
        <v>388520.8549999999</v>
      </c>
      <c r="S9" s="483">
        <f>R9/$R$9</f>
        <v>1</v>
      </c>
      <c r="T9" s="157">
        <f>SUM(T10:T49)</f>
        <v>216664.85999999996</v>
      </c>
      <c r="U9" s="155">
        <f>SUM(U10:U49)</f>
        <v>121467.91900000004</v>
      </c>
      <c r="V9" s="156">
        <f>SUM(V10:V49)</f>
        <v>27964.131</v>
      </c>
      <c r="W9" s="155">
        <f>SUM(W10:W49)</f>
        <v>13333.065999999997</v>
      </c>
      <c r="X9" s="154">
        <f>SUM(T9:W9)</f>
        <v>379429.97599999997</v>
      </c>
      <c r="Y9" s="153">
        <f>IF(ISERROR(R9/X9-1),"         /0",(R9/X9-1))</f>
        <v>0.023959306262085978</v>
      </c>
    </row>
    <row r="10" spans="1:25" ht="19.5" customHeight="1" thickTop="1">
      <c r="A10" s="151" t="s">
        <v>181</v>
      </c>
      <c r="B10" s="149">
        <v>8934.034</v>
      </c>
      <c r="C10" s="145">
        <v>5366.081</v>
      </c>
      <c r="D10" s="146">
        <v>0</v>
      </c>
      <c r="E10" s="145">
        <v>0</v>
      </c>
      <c r="F10" s="144">
        <f>SUM(B10:E10)</f>
        <v>14300.115</v>
      </c>
      <c r="G10" s="148">
        <f>F10/$F$9</f>
        <v>0.31261987536798397</v>
      </c>
      <c r="H10" s="147">
        <v>8672.097</v>
      </c>
      <c r="I10" s="145">
        <v>5862.246</v>
      </c>
      <c r="J10" s="146"/>
      <c r="K10" s="145"/>
      <c r="L10" s="144">
        <f>SUM(H10:K10)</f>
        <v>14534.343</v>
      </c>
      <c r="M10" s="150">
        <f>IF(ISERROR(F10/L10-1),"         /0",(F10/L10-1))</f>
        <v>-0.016115485921861183</v>
      </c>
      <c r="N10" s="149">
        <v>74166.392</v>
      </c>
      <c r="O10" s="145">
        <v>43270.950000000004</v>
      </c>
      <c r="P10" s="146"/>
      <c r="Q10" s="145"/>
      <c r="R10" s="144">
        <f>SUM(N10:Q10)</f>
        <v>117437.342</v>
      </c>
      <c r="S10" s="148">
        <f>R10/$R$9</f>
        <v>0.30226779460783393</v>
      </c>
      <c r="T10" s="147">
        <v>64010.50299999998</v>
      </c>
      <c r="U10" s="145">
        <v>42054.09500000001</v>
      </c>
      <c r="V10" s="146">
        <v>43.935</v>
      </c>
      <c r="W10" s="145"/>
      <c r="X10" s="144">
        <f>SUM(T10:W10)</f>
        <v>106108.533</v>
      </c>
      <c r="Y10" s="143">
        <f>IF(ISERROR(R10/X10-1),"         /0",IF(R10/X10&gt;5,"  *  ",(R10/X10-1)))</f>
        <v>0.10676623905449723</v>
      </c>
    </row>
    <row r="11" spans="1:25" ht="19.5" customHeight="1">
      <c r="A11" s="142" t="s">
        <v>229</v>
      </c>
      <c r="B11" s="140">
        <v>2372.37</v>
      </c>
      <c r="C11" s="136">
        <v>1601.343</v>
      </c>
      <c r="D11" s="137">
        <v>467.795</v>
      </c>
      <c r="E11" s="136">
        <v>62.319</v>
      </c>
      <c r="F11" s="135">
        <f>SUM(B11:E11)</f>
        <v>4503.827</v>
      </c>
      <c r="G11" s="139">
        <f>F11/$F$9</f>
        <v>0.09845975612216834</v>
      </c>
      <c r="H11" s="138">
        <v>2063.138</v>
      </c>
      <c r="I11" s="136">
        <v>1436.0529999999999</v>
      </c>
      <c r="J11" s="137">
        <v>33.498</v>
      </c>
      <c r="K11" s="136">
        <v>19.567999999999998</v>
      </c>
      <c r="L11" s="135">
        <f>SUM(H11:K11)</f>
        <v>3552.257</v>
      </c>
      <c r="M11" s="141">
        <f>IF(ISERROR(F11/L11-1),"         /0",(F11/L11-1))</f>
        <v>0.26787757755139907</v>
      </c>
      <c r="N11" s="140">
        <v>17225.495</v>
      </c>
      <c r="O11" s="136">
        <v>10502.955000000002</v>
      </c>
      <c r="P11" s="137">
        <v>7358.37</v>
      </c>
      <c r="Q11" s="136">
        <v>2982.067</v>
      </c>
      <c r="R11" s="135">
        <f>SUM(N11:Q11)</f>
        <v>38068.887</v>
      </c>
      <c r="S11" s="139">
        <f>R11/$R$9</f>
        <v>0.09798415325735862</v>
      </c>
      <c r="T11" s="138">
        <v>16619.900999999998</v>
      </c>
      <c r="U11" s="136">
        <v>10048.277999999998</v>
      </c>
      <c r="V11" s="137">
        <v>2316.114</v>
      </c>
      <c r="W11" s="136">
        <v>310.13599999999997</v>
      </c>
      <c r="X11" s="135">
        <f>SUM(T11:W11)</f>
        <v>29294.428999999996</v>
      </c>
      <c r="Y11" s="134">
        <f>IF(ISERROR(R11/X11-1),"         /0",IF(R11/X11&gt;5,"  *  ",(R11/X11-1)))</f>
        <v>0.29952650724136</v>
      </c>
    </row>
    <row r="12" spans="1:25" ht="19.5" customHeight="1">
      <c r="A12" s="142" t="s">
        <v>161</v>
      </c>
      <c r="B12" s="140">
        <v>2238.871</v>
      </c>
      <c r="C12" s="136">
        <v>2032.115</v>
      </c>
      <c r="D12" s="137">
        <v>0</v>
      </c>
      <c r="E12" s="136">
        <v>0</v>
      </c>
      <c r="F12" s="135">
        <f>SUM(B12:E12)</f>
        <v>4270.986</v>
      </c>
      <c r="G12" s="139">
        <f>F12/$F$9</f>
        <v>0.0933695366099087</v>
      </c>
      <c r="H12" s="138">
        <v>2336.056</v>
      </c>
      <c r="I12" s="136">
        <v>2225.393</v>
      </c>
      <c r="J12" s="137">
        <v>0.99</v>
      </c>
      <c r="K12" s="136">
        <v>0</v>
      </c>
      <c r="L12" s="135">
        <f>SUM(H12:K12)</f>
        <v>4562.439</v>
      </c>
      <c r="M12" s="141">
        <f>IF(ISERROR(F12/L12-1),"         /0",(F12/L12-1))</f>
        <v>-0.0638809636687746</v>
      </c>
      <c r="N12" s="140">
        <v>16106.30800000001</v>
      </c>
      <c r="O12" s="136">
        <v>15336.567000000001</v>
      </c>
      <c r="P12" s="137">
        <v>6.797000000000001</v>
      </c>
      <c r="Q12" s="136">
        <v>0</v>
      </c>
      <c r="R12" s="135">
        <f>SUM(N12:Q12)</f>
        <v>31449.67200000001</v>
      </c>
      <c r="S12" s="139">
        <f>R12/$R$9</f>
        <v>0.08094719136762946</v>
      </c>
      <c r="T12" s="138">
        <v>16287.431999999999</v>
      </c>
      <c r="U12" s="136">
        <v>14141.931</v>
      </c>
      <c r="V12" s="137">
        <v>14.315999999999999</v>
      </c>
      <c r="W12" s="136">
        <v>0.049</v>
      </c>
      <c r="X12" s="135">
        <f>SUM(T12:W12)</f>
        <v>30443.727999999996</v>
      </c>
      <c r="Y12" s="134">
        <f>IF(ISERROR(R12/X12-1),"         /0",IF(R12/X12&gt;5,"  *  ",(R12/X12-1)))</f>
        <v>0.03304273379396938</v>
      </c>
    </row>
    <row r="13" spans="1:25" ht="19.5" customHeight="1">
      <c r="A13" s="142" t="s">
        <v>216</v>
      </c>
      <c r="B13" s="140">
        <v>3159.577</v>
      </c>
      <c r="C13" s="136">
        <v>993.627</v>
      </c>
      <c r="D13" s="137">
        <v>0</v>
      </c>
      <c r="E13" s="136">
        <v>0</v>
      </c>
      <c r="F13" s="135">
        <f>SUM(B13:E13)</f>
        <v>4153.204</v>
      </c>
      <c r="G13" s="139">
        <f>F13/$F$9</f>
        <v>0.09079466262039239</v>
      </c>
      <c r="H13" s="138">
        <v>3052.692</v>
      </c>
      <c r="I13" s="136">
        <v>1669.24</v>
      </c>
      <c r="J13" s="137"/>
      <c r="K13" s="136"/>
      <c r="L13" s="135">
        <f>SUM(H13:K13)</f>
        <v>4721.932</v>
      </c>
      <c r="M13" s="141">
        <f>IF(ISERROR(F13/L13-1),"         /0",(F13/L13-1))</f>
        <v>-0.12044391998868265</v>
      </c>
      <c r="N13" s="140">
        <v>27953.68</v>
      </c>
      <c r="O13" s="136">
        <v>7533.002999999999</v>
      </c>
      <c r="P13" s="137"/>
      <c r="Q13" s="136"/>
      <c r="R13" s="135">
        <f>SUM(N13:Q13)</f>
        <v>35486.683</v>
      </c>
      <c r="S13" s="139">
        <f>R13/$R$9</f>
        <v>0.09133791029055571</v>
      </c>
      <c r="T13" s="138">
        <v>27489.785</v>
      </c>
      <c r="U13" s="136">
        <v>9275.964000000004</v>
      </c>
      <c r="V13" s="137"/>
      <c r="W13" s="136"/>
      <c r="X13" s="135">
        <f>SUM(T13:W13)</f>
        <v>36765.749</v>
      </c>
      <c r="Y13" s="134">
        <f>IF(ISERROR(R13/X13-1),"         /0",IF(R13/X13&gt;5,"  *  ",(R13/X13-1)))</f>
        <v>-0.034789608121406856</v>
      </c>
    </row>
    <row r="14" spans="1:25" ht="19.5" customHeight="1">
      <c r="A14" s="142" t="s">
        <v>182</v>
      </c>
      <c r="B14" s="140">
        <v>1188.735</v>
      </c>
      <c r="C14" s="136">
        <v>933.803</v>
      </c>
      <c r="D14" s="137">
        <v>46.533</v>
      </c>
      <c r="E14" s="136">
        <v>0</v>
      </c>
      <c r="F14" s="135">
        <f>SUM(B14:E14)</f>
        <v>2169.071</v>
      </c>
      <c r="G14" s="139">
        <f>F14/$F$9</f>
        <v>0.047418828847481886</v>
      </c>
      <c r="H14" s="138">
        <v>3100.135</v>
      </c>
      <c r="I14" s="136">
        <v>2284.049</v>
      </c>
      <c r="J14" s="137">
        <v>210.398</v>
      </c>
      <c r="K14" s="136">
        <v>191.534</v>
      </c>
      <c r="L14" s="135">
        <f>SUM(H14:K14)</f>
        <v>5786.116</v>
      </c>
      <c r="M14" s="141">
        <f>IF(ISERROR(F14/L14-1),"         /0",(F14/L14-1))</f>
        <v>-0.6251248678733714</v>
      </c>
      <c r="N14" s="140">
        <v>21000.047000000002</v>
      </c>
      <c r="O14" s="136">
        <v>9324.085000000001</v>
      </c>
      <c r="P14" s="137">
        <v>198.25300000000004</v>
      </c>
      <c r="Q14" s="136">
        <v>617.4449999999999</v>
      </c>
      <c r="R14" s="135">
        <f>SUM(N14:Q14)</f>
        <v>31139.830000000005</v>
      </c>
      <c r="S14" s="139">
        <f>R14/$R$9</f>
        <v>0.08014970007208497</v>
      </c>
      <c r="T14" s="138">
        <v>30139.141000000003</v>
      </c>
      <c r="U14" s="136">
        <v>11835.815</v>
      </c>
      <c r="V14" s="137">
        <v>614.833</v>
      </c>
      <c r="W14" s="136">
        <v>1819.289</v>
      </c>
      <c r="X14" s="135">
        <f>SUM(T14:W14)</f>
        <v>44409.078</v>
      </c>
      <c r="Y14" s="134">
        <f>IF(ISERROR(R14/X14-1),"         /0",IF(R14/X14&gt;5,"  *  ",(R14/X14-1)))</f>
        <v>-0.2987958452999181</v>
      </c>
    </row>
    <row r="15" spans="1:25" ht="19.5" customHeight="1">
      <c r="A15" s="142" t="s">
        <v>217</v>
      </c>
      <c r="B15" s="140">
        <v>0</v>
      </c>
      <c r="C15" s="136">
        <v>0</v>
      </c>
      <c r="D15" s="137">
        <v>975.418</v>
      </c>
      <c r="E15" s="136">
        <v>433.983</v>
      </c>
      <c r="F15" s="135">
        <f>SUM(B15:E15)</f>
        <v>1409.401</v>
      </c>
      <c r="G15" s="139">
        <f>F15/$F$9</f>
        <v>0.030811414101460866</v>
      </c>
      <c r="H15" s="138"/>
      <c r="I15" s="136"/>
      <c r="J15" s="137">
        <v>2234.791</v>
      </c>
      <c r="K15" s="136">
        <v>585.6260000000001</v>
      </c>
      <c r="L15" s="135">
        <f>SUM(H15:K15)</f>
        <v>2820.4170000000004</v>
      </c>
      <c r="M15" s="141">
        <f>IF(ISERROR(F15/L15-1),"         /0",(F15/L15-1))</f>
        <v>-0.5002863051811133</v>
      </c>
      <c r="N15" s="140"/>
      <c r="O15" s="136"/>
      <c r="P15" s="137">
        <v>16546.935999999998</v>
      </c>
      <c r="Q15" s="136">
        <v>5710.388000000002</v>
      </c>
      <c r="R15" s="135">
        <f>SUM(N15:Q15)</f>
        <v>22257.324</v>
      </c>
      <c r="S15" s="139">
        <f>R15/$R$9</f>
        <v>0.057287334035131796</v>
      </c>
      <c r="T15" s="138"/>
      <c r="U15" s="136"/>
      <c r="V15" s="137">
        <v>19872.038</v>
      </c>
      <c r="W15" s="136">
        <v>5971.159999999998</v>
      </c>
      <c r="X15" s="135">
        <f>SUM(T15:W15)</f>
        <v>25843.197999999997</v>
      </c>
      <c r="Y15" s="134">
        <f>IF(ISERROR(R15/X15-1),"         /0",IF(R15/X15&gt;5,"  *  ",(R15/X15-1)))</f>
        <v>-0.13875504107502468</v>
      </c>
    </row>
    <row r="16" spans="1:25" ht="19.5" customHeight="1">
      <c r="A16" s="142" t="s">
        <v>218</v>
      </c>
      <c r="B16" s="140">
        <v>0</v>
      </c>
      <c r="C16" s="136">
        <v>0</v>
      </c>
      <c r="D16" s="137">
        <v>961.928</v>
      </c>
      <c r="E16" s="136">
        <v>341.12</v>
      </c>
      <c r="F16" s="135">
        <f>SUM(B16:E16)</f>
        <v>1303.048</v>
      </c>
      <c r="G16" s="139">
        <f>F16/$F$9</f>
        <v>0.02848639352610107</v>
      </c>
      <c r="H16" s="138"/>
      <c r="I16" s="136"/>
      <c r="J16" s="137"/>
      <c r="K16" s="136"/>
      <c r="L16" s="135">
        <f>SUM(H16:K16)</f>
        <v>0</v>
      </c>
      <c r="M16" s="141" t="str">
        <f>IF(ISERROR(F16/L16-1),"         /0",(F16/L16-1))</f>
        <v>         /0</v>
      </c>
      <c r="N16" s="140"/>
      <c r="O16" s="136"/>
      <c r="P16" s="137">
        <v>6244.688</v>
      </c>
      <c r="Q16" s="136">
        <v>1384.0140000000001</v>
      </c>
      <c r="R16" s="135">
        <f>SUM(N16:Q16)</f>
        <v>7628.702</v>
      </c>
      <c r="S16" s="139">
        <f>R16/$R$9</f>
        <v>0.019635244548198066</v>
      </c>
      <c r="T16" s="138"/>
      <c r="U16" s="136"/>
      <c r="V16" s="137"/>
      <c r="W16" s="136"/>
      <c r="X16" s="135">
        <f>SUM(T16:W16)</f>
        <v>0</v>
      </c>
      <c r="Y16" s="134" t="str">
        <f>IF(ISERROR(R16/X16-1),"         /0",IF(R16/X16&gt;5,"  *  ",(R16/X16-1)))</f>
        <v>         /0</v>
      </c>
    </row>
    <row r="17" spans="1:25" ht="19.5" customHeight="1">
      <c r="A17" s="142" t="s">
        <v>193</v>
      </c>
      <c r="B17" s="140">
        <v>375.317</v>
      </c>
      <c r="C17" s="136">
        <v>713.1089999999999</v>
      </c>
      <c r="D17" s="137">
        <v>0</v>
      </c>
      <c r="E17" s="136">
        <v>0</v>
      </c>
      <c r="F17" s="135">
        <f aca="true" t="shared" si="0" ref="F17:F25">SUM(B17:E17)</f>
        <v>1088.426</v>
      </c>
      <c r="G17" s="139">
        <f aca="true" t="shared" si="1" ref="G17:G25">F17/$F$9</f>
        <v>0.023794466021236426</v>
      </c>
      <c r="H17" s="138">
        <v>143.032</v>
      </c>
      <c r="I17" s="136">
        <v>344.869</v>
      </c>
      <c r="J17" s="137"/>
      <c r="K17" s="136"/>
      <c r="L17" s="135">
        <f aca="true" t="shared" si="2" ref="L17:L25">SUM(H17:K17)</f>
        <v>487.90100000000007</v>
      </c>
      <c r="M17" s="141">
        <f aca="true" t="shared" si="3" ref="M17:M25">IF(ISERROR(F17/L17-1),"         /0",(F17/L17-1))</f>
        <v>1.230833714216613</v>
      </c>
      <c r="N17" s="140">
        <v>2355.8179999999998</v>
      </c>
      <c r="O17" s="136">
        <v>5658.313999999999</v>
      </c>
      <c r="P17" s="137"/>
      <c r="Q17" s="136"/>
      <c r="R17" s="135">
        <f aca="true" t="shared" si="4" ref="R17:R25">SUM(N17:Q17)</f>
        <v>8014.132</v>
      </c>
      <c r="S17" s="139">
        <f aca="true" t="shared" si="5" ref="S17:S25">R17/$R$9</f>
        <v>0.02062728910652686</v>
      </c>
      <c r="T17" s="138">
        <v>143.032</v>
      </c>
      <c r="U17" s="136">
        <v>344.869</v>
      </c>
      <c r="V17" s="137"/>
      <c r="W17" s="136"/>
      <c r="X17" s="135">
        <f aca="true" t="shared" si="6" ref="X17:X25">SUM(T17:W17)</f>
        <v>487.90100000000007</v>
      </c>
      <c r="Y17" s="134" t="str">
        <f aca="true" t="shared" si="7" ref="Y17:Y25">IF(ISERROR(R17/X17-1),"         /0",IF(R17/X17&gt;5,"  *  ",(R17/X17-1)))</f>
        <v>  *  </v>
      </c>
    </row>
    <row r="18" spans="1:25" ht="19.5" customHeight="1">
      <c r="A18" s="142" t="s">
        <v>167</v>
      </c>
      <c r="B18" s="140">
        <v>772.793</v>
      </c>
      <c r="C18" s="136">
        <v>310.053</v>
      </c>
      <c r="D18" s="137">
        <v>0</v>
      </c>
      <c r="E18" s="136">
        <v>0</v>
      </c>
      <c r="F18" s="135">
        <f t="shared" si="0"/>
        <v>1082.846</v>
      </c>
      <c r="G18" s="139">
        <f t="shared" si="1"/>
        <v>0.023672479666262822</v>
      </c>
      <c r="H18" s="138">
        <v>307.26499999999993</v>
      </c>
      <c r="I18" s="136">
        <v>177.237</v>
      </c>
      <c r="J18" s="137"/>
      <c r="K18" s="136"/>
      <c r="L18" s="135">
        <f t="shared" si="2"/>
        <v>484.50199999999995</v>
      </c>
      <c r="M18" s="141">
        <f t="shared" si="3"/>
        <v>1.2349670383197595</v>
      </c>
      <c r="N18" s="140">
        <v>2753.659</v>
      </c>
      <c r="O18" s="136">
        <v>1134.1159999999998</v>
      </c>
      <c r="P18" s="137"/>
      <c r="Q18" s="136"/>
      <c r="R18" s="135">
        <f t="shared" si="4"/>
        <v>3887.7749999999996</v>
      </c>
      <c r="S18" s="139">
        <f t="shared" si="5"/>
        <v>0.010006605694306938</v>
      </c>
      <c r="T18" s="138">
        <v>2013.7920000000001</v>
      </c>
      <c r="U18" s="136">
        <v>1139.1950000000002</v>
      </c>
      <c r="V18" s="137">
        <v>0</v>
      </c>
      <c r="W18" s="136">
        <v>0</v>
      </c>
      <c r="X18" s="135">
        <f t="shared" si="6"/>
        <v>3152.987</v>
      </c>
      <c r="Y18" s="134">
        <f t="shared" si="7"/>
        <v>0.2330450458565163</v>
      </c>
    </row>
    <row r="19" spans="1:25" ht="19.5" customHeight="1">
      <c r="A19" s="142" t="s">
        <v>162</v>
      </c>
      <c r="B19" s="140">
        <v>692.673</v>
      </c>
      <c r="C19" s="136">
        <v>341.831</v>
      </c>
      <c r="D19" s="137">
        <v>0</v>
      </c>
      <c r="E19" s="136">
        <v>0</v>
      </c>
      <c r="F19" s="135">
        <f t="shared" si="0"/>
        <v>1034.504</v>
      </c>
      <c r="G19" s="139">
        <f t="shared" si="1"/>
        <v>0.022615658094195808</v>
      </c>
      <c r="H19" s="138">
        <v>0</v>
      </c>
      <c r="I19" s="136">
        <v>0</v>
      </c>
      <c r="J19" s="137"/>
      <c r="K19" s="136"/>
      <c r="L19" s="135">
        <f t="shared" si="2"/>
        <v>0</v>
      </c>
      <c r="M19" s="141" t="str">
        <f t="shared" si="3"/>
        <v>         /0</v>
      </c>
      <c r="N19" s="140">
        <v>4203.068</v>
      </c>
      <c r="O19" s="136">
        <v>2450.8699999999994</v>
      </c>
      <c r="P19" s="137">
        <v>0</v>
      </c>
      <c r="Q19" s="136">
        <v>0</v>
      </c>
      <c r="R19" s="135">
        <f t="shared" si="4"/>
        <v>6653.938</v>
      </c>
      <c r="S19" s="139">
        <f t="shared" si="5"/>
        <v>0.01712633418352794</v>
      </c>
      <c r="T19" s="138">
        <v>0</v>
      </c>
      <c r="U19" s="136">
        <v>0</v>
      </c>
      <c r="V19" s="137">
        <v>1.696</v>
      </c>
      <c r="W19" s="136">
        <v>0</v>
      </c>
      <c r="X19" s="135">
        <f t="shared" si="6"/>
        <v>1.696</v>
      </c>
      <c r="Y19" s="134" t="str">
        <f t="shared" si="7"/>
        <v>  *  </v>
      </c>
    </row>
    <row r="20" spans="1:25" ht="19.5" customHeight="1">
      <c r="A20" s="142" t="s">
        <v>176</v>
      </c>
      <c r="B20" s="140">
        <v>654.2900000000001</v>
      </c>
      <c r="C20" s="136">
        <v>379.222</v>
      </c>
      <c r="D20" s="137">
        <v>0</v>
      </c>
      <c r="E20" s="136">
        <v>0</v>
      </c>
      <c r="F20" s="135">
        <f t="shared" si="0"/>
        <v>1033.5120000000002</v>
      </c>
      <c r="G20" s="139">
        <f t="shared" si="1"/>
        <v>0.022593971631089397</v>
      </c>
      <c r="H20" s="138">
        <v>414.426</v>
      </c>
      <c r="I20" s="136">
        <v>501.83799999999997</v>
      </c>
      <c r="J20" s="137"/>
      <c r="K20" s="136"/>
      <c r="L20" s="135">
        <f t="shared" si="2"/>
        <v>916.2639999999999</v>
      </c>
      <c r="M20" s="141">
        <f t="shared" si="3"/>
        <v>0.12796311979953412</v>
      </c>
      <c r="N20" s="140">
        <v>4690.352</v>
      </c>
      <c r="O20" s="136">
        <v>3452.909000000001</v>
      </c>
      <c r="P20" s="137"/>
      <c r="Q20" s="136"/>
      <c r="R20" s="135">
        <f t="shared" si="4"/>
        <v>8143.261</v>
      </c>
      <c r="S20" s="139">
        <f t="shared" si="5"/>
        <v>0.020959649643517854</v>
      </c>
      <c r="T20" s="138">
        <v>3365.8040000000005</v>
      </c>
      <c r="U20" s="136">
        <v>3009.2650000000003</v>
      </c>
      <c r="V20" s="137"/>
      <c r="W20" s="136"/>
      <c r="X20" s="135">
        <f t="shared" si="6"/>
        <v>6375.069000000001</v>
      </c>
      <c r="Y20" s="134">
        <f t="shared" si="7"/>
        <v>0.277360448961415</v>
      </c>
    </row>
    <row r="21" spans="1:25" ht="19.5" customHeight="1">
      <c r="A21" s="142" t="s">
        <v>219</v>
      </c>
      <c r="B21" s="140">
        <v>526.825</v>
      </c>
      <c r="C21" s="136">
        <v>505.2</v>
      </c>
      <c r="D21" s="137">
        <v>0</v>
      </c>
      <c r="E21" s="136">
        <v>0</v>
      </c>
      <c r="F21" s="135">
        <f t="shared" si="0"/>
        <v>1032.025</v>
      </c>
      <c r="G21" s="139">
        <f t="shared" si="1"/>
        <v>0.022561463797783704</v>
      </c>
      <c r="H21" s="138">
        <v>604.7570000000001</v>
      </c>
      <c r="I21" s="136">
        <v>511.84999999999997</v>
      </c>
      <c r="J21" s="137"/>
      <c r="K21" s="136"/>
      <c r="L21" s="135">
        <f t="shared" si="2"/>
        <v>1116.607</v>
      </c>
      <c r="M21" s="141">
        <f t="shared" si="3"/>
        <v>-0.07574912211727125</v>
      </c>
      <c r="N21" s="140">
        <v>3067.3849999999998</v>
      </c>
      <c r="O21" s="136">
        <v>2688.408</v>
      </c>
      <c r="P21" s="137"/>
      <c r="Q21" s="136"/>
      <c r="R21" s="135">
        <f t="shared" si="4"/>
        <v>5755.793</v>
      </c>
      <c r="S21" s="139">
        <f t="shared" si="5"/>
        <v>0.014814630735845572</v>
      </c>
      <c r="T21" s="138">
        <v>5491.492999999999</v>
      </c>
      <c r="U21" s="136">
        <v>4299.045</v>
      </c>
      <c r="V21" s="137"/>
      <c r="W21" s="136"/>
      <c r="X21" s="135">
        <f t="shared" si="6"/>
        <v>9790.537999999999</v>
      </c>
      <c r="Y21" s="134">
        <f t="shared" si="7"/>
        <v>-0.4121065665645749</v>
      </c>
    </row>
    <row r="22" spans="1:25" ht="19.5" customHeight="1">
      <c r="A22" s="142" t="s">
        <v>220</v>
      </c>
      <c r="B22" s="140">
        <v>1023.0999999999999</v>
      </c>
      <c r="C22" s="136">
        <v>0</v>
      </c>
      <c r="D22" s="137">
        <v>0</v>
      </c>
      <c r="E22" s="136">
        <v>0</v>
      </c>
      <c r="F22" s="135">
        <f t="shared" si="0"/>
        <v>1023.0999999999999</v>
      </c>
      <c r="G22" s="139">
        <f t="shared" si="1"/>
        <v>0.022366351213887747</v>
      </c>
      <c r="H22" s="138">
        <v>1378.2540000000001</v>
      </c>
      <c r="I22" s="136"/>
      <c r="J22" s="137"/>
      <c r="K22" s="136"/>
      <c r="L22" s="135">
        <f t="shared" si="2"/>
        <v>1378.2540000000001</v>
      </c>
      <c r="M22" s="141">
        <f t="shared" si="3"/>
        <v>-0.2576839972893241</v>
      </c>
      <c r="N22" s="140">
        <v>8293.489999999998</v>
      </c>
      <c r="O22" s="136"/>
      <c r="P22" s="137"/>
      <c r="Q22" s="136"/>
      <c r="R22" s="135">
        <f t="shared" si="4"/>
        <v>8293.489999999998</v>
      </c>
      <c r="S22" s="139">
        <f t="shared" si="5"/>
        <v>0.02134631871949319</v>
      </c>
      <c r="T22" s="138">
        <v>10330.034</v>
      </c>
      <c r="U22" s="136"/>
      <c r="V22" s="137"/>
      <c r="W22" s="136"/>
      <c r="X22" s="135">
        <f t="shared" si="6"/>
        <v>10330.034</v>
      </c>
      <c r="Y22" s="134">
        <f t="shared" si="7"/>
        <v>-0.19714785062662932</v>
      </c>
    </row>
    <row r="23" spans="1:25" ht="19.5" customHeight="1">
      <c r="A23" s="142" t="s">
        <v>221</v>
      </c>
      <c r="B23" s="140">
        <v>797.4970000000001</v>
      </c>
      <c r="C23" s="136">
        <v>6.445</v>
      </c>
      <c r="D23" s="137">
        <v>0</v>
      </c>
      <c r="E23" s="136">
        <v>0</v>
      </c>
      <c r="F23" s="135">
        <f t="shared" si="0"/>
        <v>803.9420000000001</v>
      </c>
      <c r="G23" s="139">
        <f t="shared" si="1"/>
        <v>0.017575260607560695</v>
      </c>
      <c r="H23" s="138">
        <v>1148.137</v>
      </c>
      <c r="I23" s="136">
        <v>67.744</v>
      </c>
      <c r="J23" s="137"/>
      <c r="K23" s="136"/>
      <c r="L23" s="135">
        <f t="shared" si="2"/>
        <v>1215.8809999999999</v>
      </c>
      <c r="M23" s="141">
        <f t="shared" si="3"/>
        <v>-0.3387987804727599</v>
      </c>
      <c r="N23" s="140">
        <v>6384.8989999999985</v>
      </c>
      <c r="O23" s="136">
        <v>220.68399999999997</v>
      </c>
      <c r="P23" s="137"/>
      <c r="Q23" s="136"/>
      <c r="R23" s="135">
        <f t="shared" si="4"/>
        <v>6605.582999999999</v>
      </c>
      <c r="S23" s="139">
        <f t="shared" si="5"/>
        <v>0.01700187497013513</v>
      </c>
      <c r="T23" s="138">
        <v>7044.165</v>
      </c>
      <c r="U23" s="136">
        <v>1335.163</v>
      </c>
      <c r="V23" s="137"/>
      <c r="W23" s="136"/>
      <c r="X23" s="135">
        <f t="shared" si="6"/>
        <v>8379.328</v>
      </c>
      <c r="Y23" s="134">
        <f t="shared" si="7"/>
        <v>-0.21168105604649934</v>
      </c>
    </row>
    <row r="24" spans="1:25" ht="19.5" customHeight="1">
      <c r="A24" s="142" t="s">
        <v>222</v>
      </c>
      <c r="B24" s="140">
        <v>579.512</v>
      </c>
      <c r="C24" s="136">
        <v>126.476</v>
      </c>
      <c r="D24" s="137">
        <v>0</v>
      </c>
      <c r="E24" s="136">
        <v>0</v>
      </c>
      <c r="F24" s="135">
        <f t="shared" si="0"/>
        <v>705.9879999999999</v>
      </c>
      <c r="G24" s="139">
        <f t="shared" si="1"/>
        <v>0.015433853543925504</v>
      </c>
      <c r="H24" s="138">
        <v>1187.608</v>
      </c>
      <c r="I24" s="136">
        <v>823.536</v>
      </c>
      <c r="J24" s="137"/>
      <c r="K24" s="136"/>
      <c r="L24" s="135">
        <f t="shared" si="2"/>
        <v>2011.1439999999998</v>
      </c>
      <c r="M24" s="141">
        <f t="shared" si="3"/>
        <v>-0.6489619838261209</v>
      </c>
      <c r="N24" s="140">
        <v>5756.579</v>
      </c>
      <c r="O24" s="136">
        <v>1007.64</v>
      </c>
      <c r="P24" s="137">
        <v>610.775</v>
      </c>
      <c r="Q24" s="136">
        <v>5.879</v>
      </c>
      <c r="R24" s="135">
        <f t="shared" si="4"/>
        <v>7380.873</v>
      </c>
      <c r="S24" s="139">
        <f t="shared" si="5"/>
        <v>0.018997366306115024</v>
      </c>
      <c r="T24" s="138">
        <v>4965.665</v>
      </c>
      <c r="U24" s="136">
        <v>3327.163</v>
      </c>
      <c r="V24" s="137">
        <v>184.829</v>
      </c>
      <c r="W24" s="136">
        <v>8.03</v>
      </c>
      <c r="X24" s="135">
        <f t="shared" si="6"/>
        <v>8485.687</v>
      </c>
      <c r="Y24" s="134">
        <f t="shared" si="7"/>
        <v>-0.1301973546749957</v>
      </c>
    </row>
    <row r="25" spans="1:25" ht="19.5" customHeight="1">
      <c r="A25" s="142" t="s">
        <v>177</v>
      </c>
      <c r="B25" s="140">
        <v>473.67500000000007</v>
      </c>
      <c r="C25" s="136">
        <v>184.721</v>
      </c>
      <c r="D25" s="137">
        <v>0</v>
      </c>
      <c r="E25" s="136">
        <v>0</v>
      </c>
      <c r="F25" s="135">
        <f t="shared" si="0"/>
        <v>658.3960000000001</v>
      </c>
      <c r="G25" s="139">
        <f t="shared" si="1"/>
        <v>0.014393427987311936</v>
      </c>
      <c r="H25" s="138">
        <v>389.791</v>
      </c>
      <c r="I25" s="136">
        <v>321.17599999999993</v>
      </c>
      <c r="J25" s="137"/>
      <c r="K25" s="136"/>
      <c r="L25" s="135">
        <f t="shared" si="2"/>
        <v>710.9669999999999</v>
      </c>
      <c r="M25" s="141">
        <f t="shared" si="3"/>
        <v>-0.073942953751721</v>
      </c>
      <c r="N25" s="140">
        <v>3664.8779999999992</v>
      </c>
      <c r="O25" s="136">
        <v>2538.1009999999997</v>
      </c>
      <c r="P25" s="137"/>
      <c r="Q25" s="136"/>
      <c r="R25" s="135">
        <f t="shared" si="4"/>
        <v>6202.978999999999</v>
      </c>
      <c r="S25" s="139">
        <f t="shared" si="5"/>
        <v>0.01596562686448325</v>
      </c>
      <c r="T25" s="138">
        <v>3601.229</v>
      </c>
      <c r="U25" s="136">
        <v>1819.9859999999996</v>
      </c>
      <c r="V25" s="137"/>
      <c r="W25" s="136"/>
      <c r="X25" s="135">
        <f t="shared" si="6"/>
        <v>5421.214999999999</v>
      </c>
      <c r="Y25" s="134">
        <f t="shared" si="7"/>
        <v>0.14420457406688358</v>
      </c>
    </row>
    <row r="26" spans="1:25" ht="19.5" customHeight="1">
      <c r="A26" s="142" t="s">
        <v>223</v>
      </c>
      <c r="B26" s="140">
        <v>284.592</v>
      </c>
      <c r="C26" s="136">
        <v>350.307</v>
      </c>
      <c r="D26" s="137">
        <v>0</v>
      </c>
      <c r="E26" s="136">
        <v>0</v>
      </c>
      <c r="F26" s="135">
        <f>SUM(B26:E26)</f>
        <v>634.899</v>
      </c>
      <c r="G26" s="139">
        <f>F26/$F$9</f>
        <v>0.013879751753832586</v>
      </c>
      <c r="H26" s="138">
        <v>183.265</v>
      </c>
      <c r="I26" s="136">
        <v>216.46</v>
      </c>
      <c r="J26" s="137"/>
      <c r="K26" s="136"/>
      <c r="L26" s="135">
        <f>SUM(H26:K26)</f>
        <v>399.725</v>
      </c>
      <c r="M26" s="141">
        <f>IF(ISERROR(F26/L26-1),"         /0",(F26/L26-1))</f>
        <v>0.5883394833948339</v>
      </c>
      <c r="N26" s="140">
        <v>2575.0900000000006</v>
      </c>
      <c r="O26" s="136">
        <v>2649.718</v>
      </c>
      <c r="P26" s="137"/>
      <c r="Q26" s="136"/>
      <c r="R26" s="135">
        <f>SUM(N26:Q26)</f>
        <v>5224.808000000001</v>
      </c>
      <c r="S26" s="139">
        <f>R26/$R$9</f>
        <v>0.013447947343779016</v>
      </c>
      <c r="T26" s="138">
        <v>2031.3939999999998</v>
      </c>
      <c r="U26" s="136">
        <v>1206.5910000000001</v>
      </c>
      <c r="V26" s="137"/>
      <c r="W26" s="136"/>
      <c r="X26" s="135">
        <f>SUM(T26:W26)</f>
        <v>3237.9849999999997</v>
      </c>
      <c r="Y26" s="134">
        <f>IF(ISERROR(R26/X26-1),"         /0",IF(R26/X26&gt;5,"  *  ",(R26/X26-1)))</f>
        <v>0.613598580598737</v>
      </c>
    </row>
    <row r="27" spans="1:25" ht="19.5" customHeight="1">
      <c r="A27" s="142" t="s">
        <v>190</v>
      </c>
      <c r="B27" s="140">
        <v>166.361</v>
      </c>
      <c r="C27" s="136">
        <v>413.30100000000004</v>
      </c>
      <c r="D27" s="137">
        <v>0</v>
      </c>
      <c r="E27" s="136">
        <v>0</v>
      </c>
      <c r="F27" s="135">
        <f>SUM(B27:E27)</f>
        <v>579.662</v>
      </c>
      <c r="G27" s="139">
        <f>F27/$F$9</f>
        <v>0.012672196146363602</v>
      </c>
      <c r="H27" s="138">
        <v>226.28</v>
      </c>
      <c r="I27" s="136">
        <v>438.233</v>
      </c>
      <c r="J27" s="137"/>
      <c r="K27" s="136"/>
      <c r="L27" s="135">
        <f>SUM(H27:K27)</f>
        <v>664.513</v>
      </c>
      <c r="M27" s="141">
        <f>IF(ISERROR(F27/L27-1),"         /0",(F27/L27-1))</f>
        <v>-0.12768899931227828</v>
      </c>
      <c r="N27" s="140">
        <v>1564.899</v>
      </c>
      <c r="O27" s="136">
        <v>2620.76</v>
      </c>
      <c r="P27" s="137"/>
      <c r="Q27" s="136"/>
      <c r="R27" s="135">
        <f>SUM(N27:Q27)</f>
        <v>4185.659</v>
      </c>
      <c r="S27" s="139">
        <f>R27/$R$9</f>
        <v>0.010773318719274415</v>
      </c>
      <c r="T27" s="138">
        <v>1677.1119999999999</v>
      </c>
      <c r="U27" s="136">
        <v>2614.541</v>
      </c>
      <c r="V27" s="137"/>
      <c r="W27" s="136"/>
      <c r="X27" s="135">
        <f>SUM(T27:W27)</f>
        <v>4291.653</v>
      </c>
      <c r="Y27" s="134">
        <f>IF(ISERROR(R27/X27-1),"         /0",IF(R27/X27&gt;5,"  *  ",(R27/X27-1)))</f>
        <v>-0.0246977097169786</v>
      </c>
    </row>
    <row r="28" spans="1:25" ht="19.5" customHeight="1">
      <c r="A28" s="142" t="s">
        <v>197</v>
      </c>
      <c r="B28" s="140">
        <v>99.88600000000001</v>
      </c>
      <c r="C28" s="136">
        <v>329.242</v>
      </c>
      <c r="D28" s="137">
        <v>0</v>
      </c>
      <c r="E28" s="136">
        <v>0</v>
      </c>
      <c r="F28" s="135">
        <f>SUM(B28:E28)</f>
        <v>429.12800000000004</v>
      </c>
      <c r="G28" s="139">
        <f>F28/$F$9</f>
        <v>0.009381319092672489</v>
      </c>
      <c r="H28" s="138">
        <v>171.614</v>
      </c>
      <c r="I28" s="136">
        <v>279.268</v>
      </c>
      <c r="J28" s="137"/>
      <c r="K28" s="136"/>
      <c r="L28" s="135">
        <f>SUM(H28:K28)</f>
        <v>450.88199999999995</v>
      </c>
      <c r="M28" s="141">
        <f>IF(ISERROR(F28/L28-1),"         /0",(F28/L28-1))</f>
        <v>-0.04824765681486487</v>
      </c>
      <c r="N28" s="140">
        <v>871.27</v>
      </c>
      <c r="O28" s="136">
        <v>2220.982</v>
      </c>
      <c r="P28" s="137"/>
      <c r="Q28" s="136"/>
      <c r="R28" s="135">
        <f>SUM(N28:Q28)</f>
        <v>3092.252</v>
      </c>
      <c r="S28" s="139">
        <f>R28/$R$9</f>
        <v>0.00795903735978343</v>
      </c>
      <c r="T28" s="138">
        <v>992.0799999999999</v>
      </c>
      <c r="U28" s="136">
        <v>2250.404</v>
      </c>
      <c r="V28" s="137"/>
      <c r="W28" s="136"/>
      <c r="X28" s="135">
        <f>SUM(T28:W28)</f>
        <v>3242.484</v>
      </c>
      <c r="Y28" s="134">
        <f>IF(ISERROR(R28/X28-1),"         /0",IF(R28/X28&gt;5,"  *  ",(R28/X28-1)))</f>
        <v>-0.046332379743431296</v>
      </c>
    </row>
    <row r="29" spans="1:25" ht="19.5" customHeight="1">
      <c r="A29" s="142" t="s">
        <v>224</v>
      </c>
      <c r="B29" s="140">
        <v>239.957</v>
      </c>
      <c r="C29" s="136">
        <v>146.203</v>
      </c>
      <c r="D29" s="137">
        <v>0</v>
      </c>
      <c r="E29" s="136">
        <v>0</v>
      </c>
      <c r="F29" s="135">
        <f>SUM(B29:E29)</f>
        <v>386.15999999999997</v>
      </c>
      <c r="G29" s="139">
        <f>F29/$F$9</f>
        <v>0.008441980436667865</v>
      </c>
      <c r="H29" s="138">
        <v>374.202</v>
      </c>
      <c r="I29" s="136">
        <v>218.136</v>
      </c>
      <c r="J29" s="137"/>
      <c r="K29" s="136"/>
      <c r="L29" s="135">
        <f>SUM(H29:K29)</f>
        <v>592.338</v>
      </c>
      <c r="M29" s="141">
        <f>IF(ISERROR(F29/L29-1),"         /0",(F29/L29-1))</f>
        <v>-0.34807491668608126</v>
      </c>
      <c r="N29" s="140">
        <v>1873.3339999999998</v>
      </c>
      <c r="O29" s="136">
        <v>1346.473</v>
      </c>
      <c r="P29" s="137"/>
      <c r="Q29" s="136"/>
      <c r="R29" s="135">
        <f>SUM(N29:Q29)</f>
        <v>3219.807</v>
      </c>
      <c r="S29" s="139">
        <f>R29/$R$9</f>
        <v>0.008287346634198054</v>
      </c>
      <c r="T29" s="138">
        <v>3495.3579999999993</v>
      </c>
      <c r="U29" s="136">
        <v>2169.6379999999995</v>
      </c>
      <c r="V29" s="137"/>
      <c r="W29" s="136"/>
      <c r="X29" s="135">
        <f>SUM(T29:W29)</f>
        <v>5664.995999999999</v>
      </c>
      <c r="Y29" s="134">
        <f>IF(ISERROR(R29/X29-1),"         /0",IF(R29/X29&gt;5,"  *  ",(R29/X29-1)))</f>
        <v>-0.43163119620914114</v>
      </c>
    </row>
    <row r="30" spans="1:25" ht="19.5" customHeight="1">
      <c r="A30" s="142" t="s">
        <v>185</v>
      </c>
      <c r="B30" s="140">
        <v>131.735</v>
      </c>
      <c r="C30" s="136">
        <v>221.075</v>
      </c>
      <c r="D30" s="137">
        <v>0</v>
      </c>
      <c r="E30" s="136">
        <v>0</v>
      </c>
      <c r="F30" s="135">
        <f>SUM(B30:E30)</f>
        <v>352.81</v>
      </c>
      <c r="G30" s="139">
        <f>F30/$F$9</f>
        <v>0.007712904282838175</v>
      </c>
      <c r="H30" s="138">
        <v>117.713</v>
      </c>
      <c r="I30" s="136">
        <v>215.06300000000002</v>
      </c>
      <c r="J30" s="137"/>
      <c r="K30" s="136"/>
      <c r="L30" s="135">
        <f>SUM(H30:K30)</f>
        <v>332.776</v>
      </c>
      <c r="M30" s="141">
        <f aca="true" t="shared" si="8" ref="M30:M36">IF(ISERROR(F30/L30-1),"         /0",(F30/L30-1))</f>
        <v>0.06020265884558973</v>
      </c>
      <c r="N30" s="140">
        <v>1143.4969999999998</v>
      </c>
      <c r="O30" s="136">
        <v>1804.077</v>
      </c>
      <c r="P30" s="137"/>
      <c r="Q30" s="136"/>
      <c r="R30" s="135">
        <f>SUM(N30:Q30)</f>
        <v>2947.5739999999996</v>
      </c>
      <c r="S30" s="139">
        <f>R30/$R$9</f>
        <v>0.007586655805130461</v>
      </c>
      <c r="T30" s="138">
        <v>849.274</v>
      </c>
      <c r="U30" s="136">
        <v>1807.0079999999998</v>
      </c>
      <c r="V30" s="137"/>
      <c r="W30" s="136"/>
      <c r="X30" s="135">
        <f>SUM(T30:W30)</f>
        <v>2656.2819999999997</v>
      </c>
      <c r="Y30" s="134">
        <f>IF(ISERROR(R30/X30-1),"         /0",IF(R30/X30&gt;5,"  *  ",(R30/X30-1)))</f>
        <v>0.10966154948909801</v>
      </c>
    </row>
    <row r="31" spans="1:25" ht="19.5" customHeight="1">
      <c r="A31" s="142" t="s">
        <v>225</v>
      </c>
      <c r="B31" s="140">
        <v>249.561</v>
      </c>
      <c r="C31" s="136">
        <v>0</v>
      </c>
      <c r="D31" s="137">
        <v>0</v>
      </c>
      <c r="E31" s="136">
        <v>62.790000000000006</v>
      </c>
      <c r="F31" s="135">
        <f aca="true" t="shared" si="9" ref="F31:F36">SUM(B31:E31)</f>
        <v>312.351</v>
      </c>
      <c r="G31" s="139">
        <f aca="true" t="shared" si="10" ref="G31:G36">F31/$F$9</f>
        <v>0.006828415763863799</v>
      </c>
      <c r="H31" s="138">
        <v>670.211</v>
      </c>
      <c r="I31" s="136">
        <v>148.305</v>
      </c>
      <c r="J31" s="137"/>
      <c r="K31" s="136">
        <v>90.046</v>
      </c>
      <c r="L31" s="135">
        <f aca="true" t="shared" si="11" ref="L31:L36">SUM(H31:K31)</f>
        <v>908.5620000000001</v>
      </c>
      <c r="M31" s="141">
        <f t="shared" si="8"/>
        <v>-0.6562138852384318</v>
      </c>
      <c r="N31" s="140">
        <v>3409.3900000000003</v>
      </c>
      <c r="O31" s="136">
        <v>250.595</v>
      </c>
      <c r="P31" s="137">
        <v>56.745</v>
      </c>
      <c r="Q31" s="136">
        <v>347.913</v>
      </c>
      <c r="R31" s="135">
        <f aca="true" t="shared" si="12" ref="R31:R36">SUM(N31:Q31)</f>
        <v>4064.643</v>
      </c>
      <c r="S31" s="139">
        <f aca="true" t="shared" si="13" ref="S31:S36">R31/$R$9</f>
        <v>0.010461839944216124</v>
      </c>
      <c r="T31" s="138">
        <v>6401.190000000001</v>
      </c>
      <c r="U31" s="136">
        <v>1334.207</v>
      </c>
      <c r="V31" s="137"/>
      <c r="W31" s="136">
        <v>933.4929999999999</v>
      </c>
      <c r="X31" s="135">
        <f aca="true" t="shared" si="14" ref="X31:X36">SUM(T31:W31)</f>
        <v>8668.890000000001</v>
      </c>
      <c r="Y31" s="134">
        <f aca="true" t="shared" si="15" ref="Y31:Y36">IF(ISERROR(R31/X31-1),"         /0",IF(R31/X31&gt;5,"  *  ",(R31/X31-1)))</f>
        <v>-0.5311230157494213</v>
      </c>
    </row>
    <row r="32" spans="1:25" ht="19.5" customHeight="1">
      <c r="A32" s="142" t="s">
        <v>188</v>
      </c>
      <c r="B32" s="140">
        <v>224.547</v>
      </c>
      <c r="C32" s="136">
        <v>80.88</v>
      </c>
      <c r="D32" s="137">
        <v>0</v>
      </c>
      <c r="E32" s="136">
        <v>0</v>
      </c>
      <c r="F32" s="135">
        <f t="shared" si="9"/>
        <v>305.427</v>
      </c>
      <c r="G32" s="139">
        <f t="shared" si="10"/>
        <v>0.0066770477491976295</v>
      </c>
      <c r="H32" s="138">
        <v>118.452</v>
      </c>
      <c r="I32" s="136">
        <v>104.809</v>
      </c>
      <c r="J32" s="137"/>
      <c r="K32" s="136"/>
      <c r="L32" s="135">
        <f t="shared" si="11"/>
        <v>223.261</v>
      </c>
      <c r="M32" s="141">
        <f t="shared" si="8"/>
        <v>0.3680266593807249</v>
      </c>
      <c r="N32" s="140">
        <v>1104.7240000000002</v>
      </c>
      <c r="O32" s="136">
        <v>697.9419999999998</v>
      </c>
      <c r="P32" s="137"/>
      <c r="Q32" s="136"/>
      <c r="R32" s="135">
        <f t="shared" si="12"/>
        <v>1802.666</v>
      </c>
      <c r="S32" s="139">
        <f t="shared" si="13"/>
        <v>0.004639817854822749</v>
      </c>
      <c r="T32" s="138">
        <v>882.965</v>
      </c>
      <c r="U32" s="136">
        <v>653.706</v>
      </c>
      <c r="V32" s="137">
        <v>0</v>
      </c>
      <c r="W32" s="136">
        <v>0</v>
      </c>
      <c r="X32" s="135">
        <f t="shared" si="14"/>
        <v>1536.671</v>
      </c>
      <c r="Y32" s="134">
        <f t="shared" si="15"/>
        <v>0.17309821035211814</v>
      </c>
    </row>
    <row r="33" spans="1:25" ht="19.5" customHeight="1">
      <c r="A33" s="142" t="s">
        <v>226</v>
      </c>
      <c r="B33" s="140">
        <v>145.34300000000002</v>
      </c>
      <c r="C33" s="136">
        <v>145.72</v>
      </c>
      <c r="D33" s="137">
        <v>0</v>
      </c>
      <c r="E33" s="136">
        <v>0</v>
      </c>
      <c r="F33" s="135">
        <f t="shared" si="9"/>
        <v>291.063</v>
      </c>
      <c r="G33" s="139">
        <f t="shared" si="10"/>
        <v>0.0063630312612333205</v>
      </c>
      <c r="H33" s="138"/>
      <c r="I33" s="136"/>
      <c r="J33" s="137"/>
      <c r="K33" s="136"/>
      <c r="L33" s="135">
        <f t="shared" si="11"/>
        <v>0</v>
      </c>
      <c r="M33" s="141" t="str">
        <f t="shared" si="8"/>
        <v>         /0</v>
      </c>
      <c r="N33" s="140">
        <v>654.0550000000001</v>
      </c>
      <c r="O33" s="136">
        <v>680.067</v>
      </c>
      <c r="P33" s="137"/>
      <c r="Q33" s="136"/>
      <c r="R33" s="135">
        <f t="shared" si="12"/>
        <v>1334.122</v>
      </c>
      <c r="S33" s="139">
        <f t="shared" si="13"/>
        <v>0.003433849130183759</v>
      </c>
      <c r="T33" s="138"/>
      <c r="U33" s="136"/>
      <c r="V33" s="137"/>
      <c r="W33" s="136"/>
      <c r="X33" s="135">
        <f t="shared" si="14"/>
        <v>0</v>
      </c>
      <c r="Y33" s="134" t="str">
        <f t="shared" si="15"/>
        <v>         /0</v>
      </c>
    </row>
    <row r="34" spans="1:25" ht="19.5" customHeight="1">
      <c r="A34" s="142" t="s">
        <v>198</v>
      </c>
      <c r="B34" s="140">
        <v>16.083</v>
      </c>
      <c r="C34" s="136">
        <v>254.256</v>
      </c>
      <c r="D34" s="137">
        <v>0</v>
      </c>
      <c r="E34" s="136">
        <v>0</v>
      </c>
      <c r="F34" s="135">
        <f t="shared" si="9"/>
        <v>270.339</v>
      </c>
      <c r="G34" s="139">
        <f t="shared" si="10"/>
        <v>0.00590997656222383</v>
      </c>
      <c r="H34" s="138">
        <v>10.26</v>
      </c>
      <c r="I34" s="136">
        <v>226.07500000000002</v>
      </c>
      <c r="J34" s="137"/>
      <c r="K34" s="136"/>
      <c r="L34" s="135">
        <f t="shared" si="11"/>
        <v>236.335</v>
      </c>
      <c r="M34" s="141">
        <f t="shared" si="8"/>
        <v>0.14388050860008028</v>
      </c>
      <c r="N34" s="140">
        <v>87.88900000000001</v>
      </c>
      <c r="O34" s="136">
        <v>1660.759</v>
      </c>
      <c r="P34" s="137"/>
      <c r="Q34" s="136"/>
      <c r="R34" s="135">
        <f t="shared" si="12"/>
        <v>1748.6480000000001</v>
      </c>
      <c r="S34" s="139">
        <f t="shared" si="13"/>
        <v>0.004500782847294003</v>
      </c>
      <c r="T34" s="138">
        <v>68.452</v>
      </c>
      <c r="U34" s="136">
        <v>1703.089</v>
      </c>
      <c r="V34" s="137"/>
      <c r="W34" s="136"/>
      <c r="X34" s="135">
        <f t="shared" si="14"/>
        <v>1771.541</v>
      </c>
      <c r="Y34" s="134">
        <f t="shared" si="15"/>
        <v>-0.012922647570674184</v>
      </c>
    </row>
    <row r="35" spans="1:25" ht="19.5" customHeight="1">
      <c r="A35" s="142" t="s">
        <v>186</v>
      </c>
      <c r="B35" s="140">
        <v>146.61399999999992</v>
      </c>
      <c r="C35" s="136">
        <v>95.68700000000001</v>
      </c>
      <c r="D35" s="137">
        <v>0</v>
      </c>
      <c r="E35" s="136">
        <v>0</v>
      </c>
      <c r="F35" s="135">
        <f t="shared" si="9"/>
        <v>242.30099999999993</v>
      </c>
      <c r="G35" s="139">
        <f t="shared" si="10"/>
        <v>0.005297027920512378</v>
      </c>
      <c r="H35" s="138">
        <v>218.06799999999998</v>
      </c>
      <c r="I35" s="136">
        <v>88.393</v>
      </c>
      <c r="J35" s="137"/>
      <c r="K35" s="136"/>
      <c r="L35" s="135">
        <f t="shared" si="11"/>
        <v>306.461</v>
      </c>
      <c r="M35" s="141">
        <f t="shared" si="8"/>
        <v>-0.2093577975664116</v>
      </c>
      <c r="N35" s="140">
        <v>2115.1730000000002</v>
      </c>
      <c r="O35" s="136">
        <v>998.403</v>
      </c>
      <c r="P35" s="137"/>
      <c r="Q35" s="136"/>
      <c r="R35" s="135">
        <f t="shared" si="12"/>
        <v>3113.576</v>
      </c>
      <c r="S35" s="139">
        <f t="shared" si="13"/>
        <v>0.008013922444394911</v>
      </c>
      <c r="T35" s="138">
        <v>2046.4039999999993</v>
      </c>
      <c r="U35" s="136">
        <v>1029.198</v>
      </c>
      <c r="V35" s="137"/>
      <c r="W35" s="136"/>
      <c r="X35" s="135">
        <f t="shared" si="14"/>
        <v>3075.6019999999994</v>
      </c>
      <c r="Y35" s="134">
        <f t="shared" si="15"/>
        <v>0.01234685112052869</v>
      </c>
    </row>
    <row r="36" spans="1:25" ht="19.5" customHeight="1">
      <c r="A36" s="142" t="s">
        <v>202</v>
      </c>
      <c r="B36" s="140">
        <v>103.669</v>
      </c>
      <c r="C36" s="136">
        <v>115.129</v>
      </c>
      <c r="D36" s="137">
        <v>0</v>
      </c>
      <c r="E36" s="136">
        <v>0</v>
      </c>
      <c r="F36" s="135">
        <f t="shared" si="9"/>
        <v>218.798</v>
      </c>
      <c r="G36" s="139">
        <f t="shared" si="10"/>
        <v>0.0047832205189094045</v>
      </c>
      <c r="H36" s="138">
        <v>102.038</v>
      </c>
      <c r="I36" s="136">
        <v>123.807</v>
      </c>
      <c r="J36" s="137"/>
      <c r="K36" s="136"/>
      <c r="L36" s="135">
        <f t="shared" si="11"/>
        <v>225.845</v>
      </c>
      <c r="M36" s="141">
        <f t="shared" si="8"/>
        <v>-0.03120281609068165</v>
      </c>
      <c r="N36" s="140">
        <v>685.188</v>
      </c>
      <c r="O36" s="136">
        <v>767.463</v>
      </c>
      <c r="P36" s="137"/>
      <c r="Q36" s="136"/>
      <c r="R36" s="135">
        <f t="shared" si="12"/>
        <v>1452.6509999999998</v>
      </c>
      <c r="S36" s="139">
        <f t="shared" si="13"/>
        <v>0.0037389267044622356</v>
      </c>
      <c r="T36" s="138">
        <v>841.684</v>
      </c>
      <c r="U36" s="136">
        <v>930.756</v>
      </c>
      <c r="V36" s="137"/>
      <c r="W36" s="136"/>
      <c r="X36" s="135">
        <f t="shared" si="14"/>
        <v>1772.44</v>
      </c>
      <c r="Y36" s="134">
        <f t="shared" si="15"/>
        <v>-0.18042303265554838</v>
      </c>
    </row>
    <row r="37" spans="1:25" ht="19.5" customHeight="1">
      <c r="A37" s="142" t="s">
        <v>189</v>
      </c>
      <c r="B37" s="140">
        <v>99.14900000000002</v>
      </c>
      <c r="C37" s="136">
        <v>39.992</v>
      </c>
      <c r="D37" s="137">
        <v>0.224</v>
      </c>
      <c r="E37" s="136">
        <v>0.221</v>
      </c>
      <c r="F37" s="135">
        <f aca="true" t="shared" si="16" ref="F37:F43">SUM(B37:E37)</f>
        <v>139.586</v>
      </c>
      <c r="G37" s="139">
        <f aca="true" t="shared" si="17" ref="G37:G43">F37/$F$9</f>
        <v>0.003051538950778747</v>
      </c>
      <c r="H37" s="138">
        <v>82.366</v>
      </c>
      <c r="I37" s="136">
        <v>42.4</v>
      </c>
      <c r="J37" s="137">
        <v>0.388</v>
      </c>
      <c r="K37" s="136">
        <v>0.463</v>
      </c>
      <c r="L37" s="135">
        <f aca="true" t="shared" si="18" ref="L37:L43">SUM(H37:K37)</f>
        <v>125.61699999999999</v>
      </c>
      <c r="M37" s="141">
        <f aca="true" t="shared" si="19" ref="M37:M43">IF(ISERROR(F37/L37-1),"         /0",(F37/L37-1))</f>
        <v>0.1112031014910404</v>
      </c>
      <c r="N37" s="140">
        <v>793.408</v>
      </c>
      <c r="O37" s="136">
        <v>312.92800000000005</v>
      </c>
      <c r="P37" s="137">
        <v>0.224</v>
      </c>
      <c r="Q37" s="136">
        <v>0.246</v>
      </c>
      <c r="R37" s="135">
        <f aca="true" t="shared" si="20" ref="R37:R43">SUM(N37:Q37)</f>
        <v>1106.806</v>
      </c>
      <c r="S37" s="139">
        <f aca="true" t="shared" si="21" ref="S37:S43">R37/$R$9</f>
        <v>0.002848768568678251</v>
      </c>
      <c r="T37" s="138">
        <v>689.2729999999999</v>
      </c>
      <c r="U37" s="136">
        <v>316.94800000000004</v>
      </c>
      <c r="V37" s="137">
        <v>1.249</v>
      </c>
      <c r="W37" s="136">
        <v>1.363</v>
      </c>
      <c r="X37" s="135">
        <f aca="true" t="shared" si="22" ref="X37:X43">SUM(T37:W37)</f>
        <v>1008.8330000000001</v>
      </c>
      <c r="Y37" s="134">
        <f aca="true" t="shared" si="23" ref="Y37:Y43">IF(ISERROR(R37/X37-1),"         /0",IF(R37/X37&gt;5,"  *  ",(R37/X37-1)))</f>
        <v>0.09711518160091903</v>
      </c>
    </row>
    <row r="38" spans="1:25" ht="19.5" customHeight="1">
      <c r="A38" s="142" t="s">
        <v>227</v>
      </c>
      <c r="B38" s="140">
        <v>0</v>
      </c>
      <c r="C38" s="136">
        <v>0</v>
      </c>
      <c r="D38" s="137">
        <v>68.137</v>
      </c>
      <c r="E38" s="136">
        <v>62.412</v>
      </c>
      <c r="F38" s="135">
        <f>SUM(B38:E38)</f>
        <v>130.549</v>
      </c>
      <c r="G38" s="139">
        <f>F38/$F$9</f>
        <v>0.0028539778952417477</v>
      </c>
      <c r="H38" s="138"/>
      <c r="I38" s="136"/>
      <c r="J38" s="137">
        <v>68.574</v>
      </c>
      <c r="K38" s="136">
        <v>113.245</v>
      </c>
      <c r="L38" s="135">
        <f>SUM(H38:K38)</f>
        <v>181.81900000000002</v>
      </c>
      <c r="M38" s="141">
        <f>IF(ISERROR(F38/L38-1),"         /0",(F38/L38-1))</f>
        <v>-0.2819837310732102</v>
      </c>
      <c r="N38" s="140"/>
      <c r="O38" s="136"/>
      <c r="P38" s="137">
        <v>593.9079999999999</v>
      </c>
      <c r="Q38" s="136">
        <v>494.60900000000004</v>
      </c>
      <c r="R38" s="135">
        <f>SUM(N38:Q38)</f>
        <v>1088.5169999999998</v>
      </c>
      <c r="S38" s="139">
        <f>R38/$R$9</f>
        <v>0.002801695162541532</v>
      </c>
      <c r="T38" s="138"/>
      <c r="U38" s="136"/>
      <c r="V38" s="137">
        <v>245.699</v>
      </c>
      <c r="W38" s="136">
        <v>265.086</v>
      </c>
      <c r="X38" s="135">
        <f>SUM(T38:W38)</f>
        <v>510.785</v>
      </c>
      <c r="Y38" s="134">
        <f>IF(ISERROR(R38/X38-1),"         /0",IF(R38/X38&gt;5,"  *  ",(R38/X38-1)))</f>
        <v>1.1310668872421856</v>
      </c>
    </row>
    <row r="39" spans="1:25" ht="19.5" customHeight="1">
      <c r="A39" s="142" t="s">
        <v>228</v>
      </c>
      <c r="B39" s="140">
        <v>92.62</v>
      </c>
      <c r="C39" s="136">
        <v>26.165</v>
      </c>
      <c r="D39" s="137">
        <v>0</v>
      </c>
      <c r="E39" s="136">
        <v>0</v>
      </c>
      <c r="F39" s="135">
        <f t="shared" si="16"/>
        <v>118.785</v>
      </c>
      <c r="G39" s="139">
        <f t="shared" si="17"/>
        <v>0.002596800927516036</v>
      </c>
      <c r="H39" s="138"/>
      <c r="I39" s="136"/>
      <c r="J39" s="137"/>
      <c r="K39" s="136"/>
      <c r="L39" s="135">
        <f t="shared" si="18"/>
        <v>0</v>
      </c>
      <c r="M39" s="141" t="str">
        <f t="shared" si="19"/>
        <v>         /0</v>
      </c>
      <c r="N39" s="140">
        <v>957.9730000000001</v>
      </c>
      <c r="O39" s="136">
        <v>294.063</v>
      </c>
      <c r="P39" s="137"/>
      <c r="Q39" s="136"/>
      <c r="R39" s="135">
        <f t="shared" si="20"/>
        <v>1252.036</v>
      </c>
      <c r="S39" s="139">
        <f t="shared" si="21"/>
        <v>0.0032225708964837944</v>
      </c>
      <c r="T39" s="138"/>
      <c r="U39" s="136"/>
      <c r="V39" s="137"/>
      <c r="W39" s="136"/>
      <c r="X39" s="135">
        <f t="shared" si="22"/>
        <v>0</v>
      </c>
      <c r="Y39" s="134" t="str">
        <f t="shared" si="23"/>
        <v>         /0</v>
      </c>
    </row>
    <row r="40" spans="1:25" ht="19.5" customHeight="1">
      <c r="A40" s="142" t="s">
        <v>203</v>
      </c>
      <c r="B40" s="140">
        <v>49.265</v>
      </c>
      <c r="C40" s="136">
        <v>57.855</v>
      </c>
      <c r="D40" s="137">
        <v>0</v>
      </c>
      <c r="E40" s="136">
        <v>0</v>
      </c>
      <c r="F40" s="135">
        <f t="shared" si="16"/>
        <v>107.12</v>
      </c>
      <c r="G40" s="139">
        <f t="shared" si="17"/>
        <v>0.0023417882338301788</v>
      </c>
      <c r="H40" s="138">
        <v>42.49</v>
      </c>
      <c r="I40" s="136">
        <v>44.706</v>
      </c>
      <c r="J40" s="137"/>
      <c r="K40" s="136"/>
      <c r="L40" s="135">
        <f t="shared" si="18"/>
        <v>87.196</v>
      </c>
      <c r="M40" s="141">
        <f t="shared" si="19"/>
        <v>0.228496720033029</v>
      </c>
      <c r="N40" s="140">
        <v>311.061</v>
      </c>
      <c r="O40" s="136">
        <v>729.4590000000001</v>
      </c>
      <c r="P40" s="137"/>
      <c r="Q40" s="136"/>
      <c r="R40" s="135">
        <f t="shared" si="20"/>
        <v>1040.52</v>
      </c>
      <c r="S40" s="139">
        <f t="shared" si="21"/>
        <v>0.0026781573926063767</v>
      </c>
      <c r="T40" s="138">
        <v>340.62300000000005</v>
      </c>
      <c r="U40" s="136">
        <v>589.024</v>
      </c>
      <c r="V40" s="137"/>
      <c r="W40" s="136"/>
      <c r="X40" s="135">
        <f t="shared" si="22"/>
        <v>929.647</v>
      </c>
      <c r="Y40" s="134">
        <f t="shared" si="23"/>
        <v>0.11926354842214293</v>
      </c>
    </row>
    <row r="41" spans="1:25" ht="19.5" customHeight="1">
      <c r="A41" s="142" t="s">
        <v>200</v>
      </c>
      <c r="B41" s="140">
        <v>71.277</v>
      </c>
      <c r="C41" s="136">
        <v>30.816</v>
      </c>
      <c r="D41" s="137">
        <v>0</v>
      </c>
      <c r="E41" s="136">
        <v>0</v>
      </c>
      <c r="F41" s="135">
        <f t="shared" si="16"/>
        <v>102.093</v>
      </c>
      <c r="G41" s="139">
        <f t="shared" si="17"/>
        <v>0.002231891207584246</v>
      </c>
      <c r="H41" s="138">
        <v>57.355000000000004</v>
      </c>
      <c r="I41" s="136">
        <v>14.862</v>
      </c>
      <c r="J41" s="137"/>
      <c r="K41" s="136"/>
      <c r="L41" s="135">
        <f t="shared" si="18"/>
        <v>72.217</v>
      </c>
      <c r="M41" s="141">
        <f t="shared" si="19"/>
        <v>0.41369760582688286</v>
      </c>
      <c r="N41" s="140">
        <v>540.519</v>
      </c>
      <c r="O41" s="136">
        <v>146.52800000000002</v>
      </c>
      <c r="P41" s="137"/>
      <c r="Q41" s="136"/>
      <c r="R41" s="135">
        <f t="shared" si="20"/>
        <v>687.047</v>
      </c>
      <c r="S41" s="139">
        <f t="shared" si="21"/>
        <v>0.0017683658191270071</v>
      </c>
      <c r="T41" s="138">
        <v>635.809</v>
      </c>
      <c r="U41" s="136">
        <v>134.157</v>
      </c>
      <c r="V41" s="137"/>
      <c r="W41" s="136"/>
      <c r="X41" s="135">
        <f t="shared" si="22"/>
        <v>769.966</v>
      </c>
      <c r="Y41" s="134">
        <f t="shared" si="23"/>
        <v>-0.10769176820794679</v>
      </c>
    </row>
    <row r="42" spans="1:25" ht="19.5" customHeight="1">
      <c r="A42" s="142" t="s">
        <v>213</v>
      </c>
      <c r="B42" s="140">
        <v>58.53</v>
      </c>
      <c r="C42" s="136">
        <v>21.642</v>
      </c>
      <c r="D42" s="137">
        <v>0</v>
      </c>
      <c r="E42" s="136">
        <v>0</v>
      </c>
      <c r="F42" s="135">
        <f t="shared" si="16"/>
        <v>80.172</v>
      </c>
      <c r="G42" s="139">
        <f t="shared" si="17"/>
        <v>0.0017526684679110632</v>
      </c>
      <c r="H42" s="138">
        <v>59.12</v>
      </c>
      <c r="I42" s="136">
        <v>44.848</v>
      </c>
      <c r="J42" s="137"/>
      <c r="K42" s="136"/>
      <c r="L42" s="135">
        <f t="shared" si="18"/>
        <v>103.96799999999999</v>
      </c>
      <c r="M42" s="141">
        <f t="shared" si="19"/>
        <v>-0.2288781163434902</v>
      </c>
      <c r="N42" s="140">
        <v>566.915</v>
      </c>
      <c r="O42" s="136">
        <v>130.412</v>
      </c>
      <c r="P42" s="137"/>
      <c r="Q42" s="136"/>
      <c r="R42" s="135">
        <f t="shared" si="20"/>
        <v>697.327</v>
      </c>
      <c r="S42" s="139">
        <f t="shared" si="21"/>
        <v>0.0017948251452293343</v>
      </c>
      <c r="T42" s="138">
        <v>545.16</v>
      </c>
      <c r="U42" s="136">
        <v>163.957</v>
      </c>
      <c r="V42" s="137">
        <v>0</v>
      </c>
      <c r="W42" s="136">
        <v>0</v>
      </c>
      <c r="X42" s="135">
        <f t="shared" si="22"/>
        <v>709.117</v>
      </c>
      <c r="Y42" s="134">
        <f t="shared" si="23"/>
        <v>-0.016626311313929776</v>
      </c>
    </row>
    <row r="43" spans="1:25" ht="19.5" customHeight="1">
      <c r="A43" s="142" t="s">
        <v>196</v>
      </c>
      <c r="B43" s="140">
        <v>75.202</v>
      </c>
      <c r="C43" s="136">
        <v>1.2990000000000002</v>
      </c>
      <c r="D43" s="137">
        <v>0</v>
      </c>
      <c r="E43" s="136">
        <v>0</v>
      </c>
      <c r="F43" s="135">
        <f t="shared" si="16"/>
        <v>76.501</v>
      </c>
      <c r="G43" s="139">
        <f t="shared" si="17"/>
        <v>0.0016724154376049525</v>
      </c>
      <c r="H43" s="138">
        <v>68.524</v>
      </c>
      <c r="I43" s="136">
        <v>0.522</v>
      </c>
      <c r="J43" s="137"/>
      <c r="K43" s="136"/>
      <c r="L43" s="135">
        <f t="shared" si="18"/>
        <v>69.046</v>
      </c>
      <c r="M43" s="141">
        <f t="shared" si="19"/>
        <v>0.1079714972626944</v>
      </c>
      <c r="N43" s="140">
        <v>747.862</v>
      </c>
      <c r="O43" s="136">
        <v>9.129000000000001</v>
      </c>
      <c r="P43" s="137"/>
      <c r="Q43" s="136"/>
      <c r="R43" s="135">
        <f t="shared" si="20"/>
        <v>756.991</v>
      </c>
      <c r="S43" s="139">
        <f t="shared" si="21"/>
        <v>0.001948392191199106</v>
      </c>
      <c r="T43" s="138">
        <v>405.366</v>
      </c>
      <c r="U43" s="136">
        <v>7.349000000000001</v>
      </c>
      <c r="V43" s="137"/>
      <c r="W43" s="136"/>
      <c r="X43" s="135">
        <f t="shared" si="22"/>
        <v>412.715</v>
      </c>
      <c r="Y43" s="134">
        <f t="shared" si="23"/>
        <v>0.8341737034030747</v>
      </c>
    </row>
    <row r="44" spans="1:25" ht="19.5" customHeight="1">
      <c r="A44" s="142" t="s">
        <v>201</v>
      </c>
      <c r="B44" s="140">
        <v>53.419</v>
      </c>
      <c r="C44" s="136">
        <v>19.869</v>
      </c>
      <c r="D44" s="137">
        <v>0</v>
      </c>
      <c r="E44" s="136">
        <v>0</v>
      </c>
      <c r="F44" s="135">
        <f aca="true" t="shared" si="24" ref="F44:F49">SUM(B44:E44)</f>
        <v>73.288</v>
      </c>
      <c r="G44" s="139">
        <f aca="true" t="shared" si="25" ref="G44:G49">F44/$F$9</f>
        <v>0.0016021749074024098</v>
      </c>
      <c r="H44" s="138">
        <v>65.335</v>
      </c>
      <c r="I44" s="136">
        <v>67.891</v>
      </c>
      <c r="J44" s="137"/>
      <c r="K44" s="136"/>
      <c r="L44" s="135">
        <f aca="true" t="shared" si="26" ref="L44:L49">SUM(H44:K44)</f>
        <v>133.226</v>
      </c>
      <c r="M44" s="141">
        <f aca="true" t="shared" si="27" ref="M44:M49">IF(ISERROR(F44/L44-1),"         /0",(F44/L44-1))</f>
        <v>-0.4498971672196118</v>
      </c>
      <c r="N44" s="140">
        <v>414.49999999999994</v>
      </c>
      <c r="O44" s="136">
        <v>226.226</v>
      </c>
      <c r="P44" s="137">
        <v>0</v>
      </c>
      <c r="Q44" s="136">
        <v>0</v>
      </c>
      <c r="R44" s="135">
        <f aca="true" t="shared" si="28" ref="R44:R49">SUM(N44:Q44)</f>
        <v>640.7259999999999</v>
      </c>
      <c r="S44" s="139">
        <f aca="true" t="shared" si="29" ref="S44:S49">R44/$R$9</f>
        <v>0.0016491418459377168</v>
      </c>
      <c r="T44" s="138">
        <v>481.43100000000004</v>
      </c>
      <c r="U44" s="136">
        <v>466.208</v>
      </c>
      <c r="V44" s="137">
        <v>2.683</v>
      </c>
      <c r="W44" s="136">
        <v>4.268</v>
      </c>
      <c r="X44" s="135">
        <f aca="true" t="shared" si="30" ref="X44:X49">SUM(T44:W44)</f>
        <v>954.5900000000001</v>
      </c>
      <c r="Y44" s="134">
        <f aca="true" t="shared" si="31" ref="Y44:Y49">IF(ISERROR(R44/X44-1),"         /0",IF(R44/X44&gt;5,"  *  ",(R44/X44-1)))</f>
        <v>-0.32879456101572424</v>
      </c>
    </row>
    <row r="45" spans="1:25" ht="19.5" customHeight="1">
      <c r="A45" s="142" t="s">
        <v>206</v>
      </c>
      <c r="B45" s="140">
        <v>35.031</v>
      </c>
      <c r="C45" s="136">
        <v>35.581</v>
      </c>
      <c r="D45" s="137">
        <v>0</v>
      </c>
      <c r="E45" s="136">
        <v>0</v>
      </c>
      <c r="F45" s="135">
        <f t="shared" si="24"/>
        <v>70.612</v>
      </c>
      <c r="G45" s="139">
        <f t="shared" si="25"/>
        <v>0.001543673924264531</v>
      </c>
      <c r="H45" s="138">
        <v>0</v>
      </c>
      <c r="I45" s="136">
        <v>0</v>
      </c>
      <c r="J45" s="137"/>
      <c r="K45" s="136"/>
      <c r="L45" s="135">
        <f t="shared" si="26"/>
        <v>0</v>
      </c>
      <c r="M45" s="141" t="str">
        <f t="shared" si="27"/>
        <v>         /0</v>
      </c>
      <c r="N45" s="140">
        <v>71.594</v>
      </c>
      <c r="O45" s="136">
        <v>72.77000000000001</v>
      </c>
      <c r="P45" s="137"/>
      <c r="Q45" s="136"/>
      <c r="R45" s="135">
        <f t="shared" si="28"/>
        <v>144.364</v>
      </c>
      <c r="S45" s="139">
        <f t="shared" si="29"/>
        <v>0.00037157336122921905</v>
      </c>
      <c r="T45" s="138">
        <v>0</v>
      </c>
      <c r="U45" s="136">
        <v>0</v>
      </c>
      <c r="V45" s="137"/>
      <c r="W45" s="136"/>
      <c r="X45" s="135">
        <f t="shared" si="30"/>
        <v>0</v>
      </c>
      <c r="Y45" s="134" t="str">
        <f t="shared" si="31"/>
        <v>         /0</v>
      </c>
    </row>
    <row r="46" spans="1:25" ht="19.5" customHeight="1">
      <c r="A46" s="142" t="s">
        <v>194</v>
      </c>
      <c r="B46" s="140">
        <v>48.378</v>
      </c>
      <c r="C46" s="136">
        <v>21.399</v>
      </c>
      <c r="D46" s="137">
        <v>0</v>
      </c>
      <c r="E46" s="136">
        <v>0</v>
      </c>
      <c r="F46" s="135">
        <f t="shared" si="24"/>
        <v>69.777</v>
      </c>
      <c r="G46" s="139">
        <f t="shared" si="25"/>
        <v>0.0015254196937263666</v>
      </c>
      <c r="H46" s="138">
        <v>78.75099999999999</v>
      </c>
      <c r="I46" s="136">
        <v>48.305</v>
      </c>
      <c r="J46" s="137"/>
      <c r="K46" s="136"/>
      <c r="L46" s="135">
        <f t="shared" si="26"/>
        <v>127.05599999999998</v>
      </c>
      <c r="M46" s="141">
        <f t="shared" si="27"/>
        <v>-0.4508169625991688</v>
      </c>
      <c r="N46" s="140">
        <v>421.6779999999999</v>
      </c>
      <c r="O46" s="136">
        <v>223.803</v>
      </c>
      <c r="P46" s="137"/>
      <c r="Q46" s="136"/>
      <c r="R46" s="135">
        <f t="shared" si="28"/>
        <v>645.4809999999999</v>
      </c>
      <c r="S46" s="139">
        <f t="shared" si="29"/>
        <v>0.0016613805711922466</v>
      </c>
      <c r="T46" s="138">
        <v>1065.6689999999999</v>
      </c>
      <c r="U46" s="136">
        <v>895.056</v>
      </c>
      <c r="V46" s="137"/>
      <c r="W46" s="136"/>
      <c r="X46" s="135">
        <f t="shared" si="30"/>
        <v>1960.725</v>
      </c>
      <c r="Y46" s="134">
        <f t="shared" si="31"/>
        <v>-0.6707947315406291</v>
      </c>
    </row>
    <row r="47" spans="1:25" ht="19.5" customHeight="1">
      <c r="A47" s="142" t="s">
        <v>209</v>
      </c>
      <c r="B47" s="140">
        <v>35.528</v>
      </c>
      <c r="C47" s="136">
        <v>24.656</v>
      </c>
      <c r="D47" s="137">
        <v>0</v>
      </c>
      <c r="E47" s="136">
        <v>0</v>
      </c>
      <c r="F47" s="135">
        <f t="shared" si="24"/>
        <v>60.184</v>
      </c>
      <c r="G47" s="139">
        <f t="shared" si="25"/>
        <v>0.001315703725399883</v>
      </c>
      <c r="H47" s="138">
        <v>20.424</v>
      </c>
      <c r="I47" s="136">
        <v>46.551</v>
      </c>
      <c r="J47" s="137"/>
      <c r="K47" s="136"/>
      <c r="L47" s="135">
        <f t="shared" si="26"/>
        <v>66.975</v>
      </c>
      <c r="M47" s="141">
        <f t="shared" si="27"/>
        <v>-0.10139604329973861</v>
      </c>
      <c r="N47" s="140">
        <v>299.46299999999997</v>
      </c>
      <c r="O47" s="136">
        <v>295.33599999999996</v>
      </c>
      <c r="P47" s="137"/>
      <c r="Q47" s="136"/>
      <c r="R47" s="135">
        <f t="shared" si="28"/>
        <v>594.799</v>
      </c>
      <c r="S47" s="139">
        <f t="shared" si="29"/>
        <v>0.0015309319753247226</v>
      </c>
      <c r="T47" s="138">
        <v>35.68</v>
      </c>
      <c r="U47" s="136">
        <v>89.78800000000001</v>
      </c>
      <c r="V47" s="137"/>
      <c r="W47" s="136"/>
      <c r="X47" s="135">
        <f t="shared" si="30"/>
        <v>125.46800000000002</v>
      </c>
      <c r="Y47" s="134">
        <f t="shared" si="31"/>
        <v>3.7406430324863704</v>
      </c>
    </row>
    <row r="48" spans="1:25" ht="19.5" customHeight="1">
      <c r="A48" s="142" t="s">
        <v>195</v>
      </c>
      <c r="B48" s="140">
        <v>40.065</v>
      </c>
      <c r="C48" s="136">
        <v>17.511</v>
      </c>
      <c r="D48" s="137">
        <v>0</v>
      </c>
      <c r="E48" s="136">
        <v>0</v>
      </c>
      <c r="F48" s="135">
        <f t="shared" si="24"/>
        <v>57.57599999999999</v>
      </c>
      <c r="G48" s="139">
        <f t="shared" si="25"/>
        <v>0.001258689314329783</v>
      </c>
      <c r="H48" s="138">
        <v>27.246</v>
      </c>
      <c r="I48" s="136">
        <v>22.743</v>
      </c>
      <c r="J48" s="137"/>
      <c r="K48" s="136"/>
      <c r="L48" s="135">
        <f t="shared" si="26"/>
        <v>49.989</v>
      </c>
      <c r="M48" s="141">
        <f t="shared" si="27"/>
        <v>0.15177339014583202</v>
      </c>
      <c r="N48" s="140">
        <v>351.628</v>
      </c>
      <c r="O48" s="136">
        <v>97.967</v>
      </c>
      <c r="P48" s="137"/>
      <c r="Q48" s="136"/>
      <c r="R48" s="135">
        <f t="shared" si="28"/>
        <v>449.59499999999997</v>
      </c>
      <c r="S48" s="139">
        <f t="shared" si="29"/>
        <v>0.001157196567993757</v>
      </c>
      <c r="T48" s="138">
        <v>240.65000000000003</v>
      </c>
      <c r="U48" s="136">
        <v>135.363</v>
      </c>
      <c r="V48" s="137"/>
      <c r="W48" s="136"/>
      <c r="X48" s="135">
        <f t="shared" si="30"/>
        <v>376.01300000000003</v>
      </c>
      <c r="Y48" s="134">
        <f t="shared" si="31"/>
        <v>0.19569004263150447</v>
      </c>
    </row>
    <row r="49" spans="1:25" ht="19.5" customHeight="1" thickBot="1">
      <c r="A49" s="133" t="s">
        <v>175</v>
      </c>
      <c r="B49" s="131">
        <v>47.071999999999996</v>
      </c>
      <c r="C49" s="127">
        <v>11.053</v>
      </c>
      <c r="D49" s="128">
        <v>1.7620000000000002</v>
      </c>
      <c r="E49" s="127">
        <v>1.3619999999999999</v>
      </c>
      <c r="F49" s="126">
        <f t="shared" si="24"/>
        <v>61.249</v>
      </c>
      <c r="G49" s="130">
        <f t="shared" si="25"/>
        <v>0.0013389860673437698</v>
      </c>
      <c r="H49" s="129">
        <v>412.995</v>
      </c>
      <c r="I49" s="127">
        <v>82.08600000000001</v>
      </c>
      <c r="J49" s="128">
        <v>23.496999999999996</v>
      </c>
      <c r="K49" s="127">
        <v>3.5670000000000006</v>
      </c>
      <c r="L49" s="126">
        <f t="shared" si="26"/>
        <v>522.145</v>
      </c>
      <c r="M49" s="132">
        <f t="shared" si="27"/>
        <v>-0.8826973350314568</v>
      </c>
      <c r="N49" s="131">
        <v>1852.4100000000003</v>
      </c>
      <c r="O49" s="127">
        <v>271.58000000000004</v>
      </c>
      <c r="P49" s="128">
        <v>488.197</v>
      </c>
      <c r="Q49" s="127">
        <v>211.78900000000002</v>
      </c>
      <c r="R49" s="126">
        <f t="shared" si="28"/>
        <v>2823.9760000000006</v>
      </c>
      <c r="S49" s="130">
        <f t="shared" si="29"/>
        <v>0.007268531312173709</v>
      </c>
      <c r="T49" s="129">
        <v>1437.3100000000004</v>
      </c>
      <c r="U49" s="127">
        <v>340.16200000000003</v>
      </c>
      <c r="V49" s="128">
        <v>4666.739</v>
      </c>
      <c r="W49" s="127">
        <v>4020.192000000001</v>
      </c>
      <c r="X49" s="126">
        <f t="shared" si="30"/>
        <v>10464.403000000002</v>
      </c>
      <c r="Y49" s="125">
        <f t="shared" si="31"/>
        <v>-0.7301350110464974</v>
      </c>
    </row>
    <row r="50" ht="15" thickTop="1">
      <c r="A50" s="116" t="s">
        <v>43</v>
      </c>
    </row>
    <row r="51" ht="14.25">
      <c r="A51" s="116" t="s">
        <v>42</v>
      </c>
    </row>
    <row r="52" ht="14.25">
      <c r="A52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0:Y65536 M50:M65536 Y3 M3">
    <cfRule type="cellIs" priority="9" dxfId="101" operator="lessThan" stopIfTrue="1">
      <formula>0</formula>
    </cfRule>
  </conditionalFormatting>
  <conditionalFormatting sqref="Y9:Y49 M9:M49">
    <cfRule type="cellIs" priority="10" dxfId="101" operator="lessThan">
      <formula>0</formula>
    </cfRule>
    <cfRule type="cellIs" priority="11" dxfId="103" operator="greaterThanOrEqual" stopIfTrue="1">
      <formula>0</formula>
    </cfRule>
  </conditionalFormatting>
  <conditionalFormatting sqref="G7:G8">
    <cfRule type="cellIs" priority="5" dxfId="101" operator="lessThan" stopIfTrue="1">
      <formula>0</formula>
    </cfRule>
  </conditionalFormatting>
  <conditionalFormatting sqref="S7:S8">
    <cfRule type="cellIs" priority="4" dxfId="101" operator="lessThan" stopIfTrue="1">
      <formula>0</formula>
    </cfRule>
  </conditionalFormatting>
  <conditionalFormatting sqref="M5 Y5 Y7:Y8 M7:M8">
    <cfRule type="cellIs" priority="6" dxfId="101" operator="lessThan" stopIfTrue="1">
      <formula>0</formula>
    </cfRule>
  </conditionalFormatting>
  <conditionalFormatting sqref="M6 Y6">
    <cfRule type="cellIs" priority="3" dxfId="101" operator="lessThan" stopIfTrue="1">
      <formula>0</formula>
    </cfRule>
  </conditionalFormatting>
  <conditionalFormatting sqref="G6">
    <cfRule type="cellIs" priority="2" dxfId="101" operator="lessThan" stopIfTrue="1">
      <formula>0</formula>
    </cfRule>
  </conditionalFormatting>
  <conditionalFormatting sqref="S6">
    <cfRule type="cellIs" priority="1" dxfId="10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N9" sqref="N9:O60"/>
    </sheetView>
  </sheetViews>
  <sheetFormatPr defaultColWidth="9.140625" defaultRowHeight="15"/>
  <cols>
    <col min="1" max="1" width="15.8515625" style="170" customWidth="1"/>
    <col min="2" max="2" width="12.28125" style="170" customWidth="1"/>
    <col min="3" max="3" width="11.57421875" style="170" customWidth="1"/>
    <col min="4" max="4" width="11.421875" style="170" bestFit="1" customWidth="1"/>
    <col min="5" max="5" width="10.28125" style="170" bestFit="1" customWidth="1"/>
    <col min="6" max="6" width="11.421875" style="170" bestFit="1" customWidth="1"/>
    <col min="7" max="7" width="11.421875" style="170" customWidth="1"/>
    <col min="8" max="8" width="11.421875" style="170" bestFit="1" customWidth="1"/>
    <col min="9" max="9" width="9.00390625" style="170" customWidth="1"/>
    <col min="10" max="10" width="12.8515625" style="170" customWidth="1"/>
    <col min="11" max="11" width="11.421875" style="170" customWidth="1"/>
    <col min="12" max="12" width="12.421875" style="170" bestFit="1" customWidth="1"/>
    <col min="13" max="13" width="10.57421875" style="170" customWidth="1"/>
    <col min="14" max="14" width="12.57421875" style="170" bestFit="1" customWidth="1"/>
    <col min="15" max="15" width="11.421875" style="170" customWidth="1"/>
    <col min="16" max="16" width="12.421875" style="170" bestFit="1" customWidth="1"/>
    <col min="17" max="17" width="9.140625" style="170" customWidth="1"/>
    <col min="18" max="16384" width="9.140625" style="170" customWidth="1"/>
  </cols>
  <sheetData>
    <row r="1" spans="14:17" ht="18.75" thickBot="1">
      <c r="N1" s="544" t="s">
        <v>28</v>
      </c>
      <c r="O1" s="545"/>
      <c r="P1" s="545"/>
      <c r="Q1" s="546"/>
    </row>
    <row r="2" ht="3.75" customHeight="1" thickBot="1"/>
    <row r="3" spans="1:17" ht="24" customHeight="1" thickTop="1">
      <c r="A3" s="623" t="s">
        <v>52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</row>
    <row r="4" spans="1:17" ht="18.75" customHeight="1" thickBot="1">
      <c r="A4" s="615" t="s">
        <v>38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7"/>
    </row>
    <row r="5" spans="1:17" s="427" customFormat="1" ht="20.25" customHeight="1" thickBot="1">
      <c r="A5" s="612" t="s">
        <v>142</v>
      </c>
      <c r="B5" s="618" t="s">
        <v>36</v>
      </c>
      <c r="C5" s="619"/>
      <c r="D5" s="619"/>
      <c r="E5" s="619"/>
      <c r="F5" s="620"/>
      <c r="G5" s="620"/>
      <c r="H5" s="620"/>
      <c r="I5" s="621"/>
      <c r="J5" s="619" t="s">
        <v>35</v>
      </c>
      <c r="K5" s="619"/>
      <c r="L5" s="619"/>
      <c r="M5" s="619"/>
      <c r="N5" s="619"/>
      <c r="O5" s="619"/>
      <c r="P5" s="619"/>
      <c r="Q5" s="622"/>
    </row>
    <row r="6" spans="1:17" s="460" customFormat="1" ht="28.5" customHeight="1" thickBot="1">
      <c r="A6" s="613"/>
      <c r="B6" s="558" t="s">
        <v>157</v>
      </c>
      <c r="C6" s="559"/>
      <c r="D6" s="560"/>
      <c r="E6" s="566" t="s">
        <v>34</v>
      </c>
      <c r="F6" s="558" t="s">
        <v>158</v>
      </c>
      <c r="G6" s="559"/>
      <c r="H6" s="560"/>
      <c r="I6" s="568" t="s">
        <v>33</v>
      </c>
      <c r="J6" s="558" t="s">
        <v>159</v>
      </c>
      <c r="K6" s="559"/>
      <c r="L6" s="560"/>
      <c r="M6" s="566" t="s">
        <v>34</v>
      </c>
      <c r="N6" s="558" t="s">
        <v>160</v>
      </c>
      <c r="O6" s="559"/>
      <c r="P6" s="560"/>
      <c r="Q6" s="566" t="s">
        <v>33</v>
      </c>
    </row>
    <row r="7" spans="1:17" s="194" customFormat="1" ht="22.5" customHeight="1" thickBot="1">
      <c r="A7" s="614"/>
      <c r="B7" s="114" t="s">
        <v>22</v>
      </c>
      <c r="C7" s="111" t="s">
        <v>21</v>
      </c>
      <c r="D7" s="111" t="s">
        <v>17</v>
      </c>
      <c r="E7" s="567"/>
      <c r="F7" s="114" t="s">
        <v>22</v>
      </c>
      <c r="G7" s="112" t="s">
        <v>21</v>
      </c>
      <c r="H7" s="111" t="s">
        <v>17</v>
      </c>
      <c r="I7" s="569"/>
      <c r="J7" s="114" t="s">
        <v>22</v>
      </c>
      <c r="K7" s="111" t="s">
        <v>21</v>
      </c>
      <c r="L7" s="112" t="s">
        <v>17</v>
      </c>
      <c r="M7" s="567"/>
      <c r="N7" s="113" t="s">
        <v>22</v>
      </c>
      <c r="O7" s="112" t="s">
        <v>21</v>
      </c>
      <c r="P7" s="111" t="s">
        <v>17</v>
      </c>
      <c r="Q7" s="567"/>
    </row>
    <row r="8" spans="1:17" s="186" customFormat="1" ht="18" customHeight="1" thickBot="1">
      <c r="A8" s="193" t="s">
        <v>51</v>
      </c>
      <c r="B8" s="192">
        <f>SUM(B9:B60)</f>
        <v>1962397</v>
      </c>
      <c r="C8" s="188">
        <f>SUM(C9:C60)</f>
        <v>69900</v>
      </c>
      <c r="D8" s="188">
        <f>C8+B8</f>
        <v>2032297</v>
      </c>
      <c r="E8" s="189">
        <f>D8/$D$8</f>
        <v>1</v>
      </c>
      <c r="F8" s="188">
        <f>SUM(F9:F60)</f>
        <v>1737123</v>
      </c>
      <c r="G8" s="188">
        <f>SUM(G9:G60)</f>
        <v>79709</v>
      </c>
      <c r="H8" s="188">
        <f aca="true" t="shared" si="0" ref="H8:H60">G8+F8</f>
        <v>1816832</v>
      </c>
      <c r="I8" s="191">
        <f>(D8/H8-1)</f>
        <v>0.11859379403268977</v>
      </c>
      <c r="J8" s="190">
        <f>SUM(J9:J60)</f>
        <v>14540725</v>
      </c>
      <c r="K8" s="188">
        <f>SUM(K9:K60)</f>
        <v>521708</v>
      </c>
      <c r="L8" s="188">
        <f aca="true" t="shared" si="1" ref="L8:L60">K8+J8</f>
        <v>15062433</v>
      </c>
      <c r="M8" s="189">
        <f>(L8/$L$8)</f>
        <v>1</v>
      </c>
      <c r="N8" s="188">
        <f>SUM(N9:N60)</f>
        <v>12905062</v>
      </c>
      <c r="O8" s="188">
        <f>SUM(O9:O60)</f>
        <v>583348</v>
      </c>
      <c r="P8" s="188">
        <f aca="true" t="shared" si="2" ref="P8:P60">O8+N8</f>
        <v>13488410</v>
      </c>
      <c r="Q8" s="187">
        <f>(L8/P8-1)</f>
        <v>0.1166944806689596</v>
      </c>
    </row>
    <row r="9" spans="1:17" s="171" customFormat="1" ht="18" customHeight="1" thickTop="1">
      <c r="A9" s="484" t="s">
        <v>230</v>
      </c>
      <c r="B9" s="485">
        <v>240820</v>
      </c>
      <c r="C9" s="486">
        <v>132</v>
      </c>
      <c r="D9" s="486">
        <f aca="true" t="shared" si="3" ref="D9:D60">C9+B9</f>
        <v>240952</v>
      </c>
      <c r="E9" s="487">
        <f>D9/$D$8</f>
        <v>0.11856141105360092</v>
      </c>
      <c r="F9" s="488">
        <v>244522</v>
      </c>
      <c r="G9" s="486">
        <v>237</v>
      </c>
      <c r="H9" s="486">
        <f t="shared" si="0"/>
        <v>244759</v>
      </c>
      <c r="I9" s="489">
        <f>(D9/H9-1)</f>
        <v>-0.015554075641753706</v>
      </c>
      <c r="J9" s="488">
        <v>1842660</v>
      </c>
      <c r="K9" s="486">
        <v>545</v>
      </c>
      <c r="L9" s="486">
        <f t="shared" si="1"/>
        <v>1843205</v>
      </c>
      <c r="M9" s="489">
        <f>(L9/$L$8)</f>
        <v>0.12237100075399505</v>
      </c>
      <c r="N9" s="488">
        <v>1831769</v>
      </c>
      <c r="O9" s="486">
        <v>709</v>
      </c>
      <c r="P9" s="486">
        <f t="shared" si="2"/>
        <v>1832478</v>
      </c>
      <c r="Q9" s="490">
        <f>(L9/P9-1)</f>
        <v>0.005853821983128782</v>
      </c>
    </row>
    <row r="10" spans="1:17" s="171" customFormat="1" ht="18" customHeight="1">
      <c r="A10" s="491" t="s">
        <v>231</v>
      </c>
      <c r="B10" s="492">
        <v>189546</v>
      </c>
      <c r="C10" s="493">
        <v>117</v>
      </c>
      <c r="D10" s="493">
        <f t="shared" si="3"/>
        <v>189663</v>
      </c>
      <c r="E10" s="494">
        <f>D10/$D$8</f>
        <v>0.09332445011728109</v>
      </c>
      <c r="F10" s="495">
        <v>182032</v>
      </c>
      <c r="G10" s="493">
        <v>32</v>
      </c>
      <c r="H10" s="493">
        <f t="shared" si="0"/>
        <v>182064</v>
      </c>
      <c r="I10" s="496">
        <f>(D10/H10-1)</f>
        <v>0.0417380701291854</v>
      </c>
      <c r="J10" s="495">
        <v>1464876</v>
      </c>
      <c r="K10" s="493">
        <v>902</v>
      </c>
      <c r="L10" s="493">
        <f t="shared" si="1"/>
        <v>1465778</v>
      </c>
      <c r="M10" s="496">
        <f>(L10/$L$8)</f>
        <v>0.09731349510401141</v>
      </c>
      <c r="N10" s="495">
        <v>1389987</v>
      </c>
      <c r="O10" s="493">
        <v>752</v>
      </c>
      <c r="P10" s="493">
        <f t="shared" si="2"/>
        <v>1390739</v>
      </c>
      <c r="Q10" s="497">
        <f>(L10/P10-1)</f>
        <v>0.05395620601708884</v>
      </c>
    </row>
    <row r="11" spans="1:17" s="171" customFormat="1" ht="18" customHeight="1">
      <c r="A11" s="491" t="s">
        <v>232</v>
      </c>
      <c r="B11" s="492">
        <v>173710</v>
      </c>
      <c r="C11" s="493">
        <v>49</v>
      </c>
      <c r="D11" s="493">
        <f t="shared" si="3"/>
        <v>173759</v>
      </c>
      <c r="E11" s="494">
        <f>D11/$D$8</f>
        <v>0.08549882226859558</v>
      </c>
      <c r="F11" s="495">
        <v>155506</v>
      </c>
      <c r="G11" s="493">
        <v>552</v>
      </c>
      <c r="H11" s="493">
        <f t="shared" si="0"/>
        <v>156058</v>
      </c>
      <c r="I11" s="496">
        <f>(D11/H11-1)</f>
        <v>0.11342577759550942</v>
      </c>
      <c r="J11" s="495">
        <v>1278640</v>
      </c>
      <c r="K11" s="493">
        <v>3813</v>
      </c>
      <c r="L11" s="493">
        <f t="shared" si="1"/>
        <v>1282453</v>
      </c>
      <c r="M11" s="496">
        <f>(L11/$L$8)</f>
        <v>0.08514248660890308</v>
      </c>
      <c r="N11" s="495">
        <v>1123522</v>
      </c>
      <c r="O11" s="493">
        <v>4160</v>
      </c>
      <c r="P11" s="493">
        <f t="shared" si="2"/>
        <v>1127682</v>
      </c>
      <c r="Q11" s="497">
        <f>(L11/P11-1)</f>
        <v>0.137247025313874</v>
      </c>
    </row>
    <row r="12" spans="1:17" s="171" customFormat="1" ht="18" customHeight="1">
      <c r="A12" s="491" t="s">
        <v>233</v>
      </c>
      <c r="B12" s="492">
        <v>133213</v>
      </c>
      <c r="C12" s="493">
        <v>12</v>
      </c>
      <c r="D12" s="493">
        <f t="shared" si="3"/>
        <v>133225</v>
      </c>
      <c r="E12" s="494">
        <f>D12/$D$8</f>
        <v>0.06555390280062412</v>
      </c>
      <c r="F12" s="495">
        <v>112719</v>
      </c>
      <c r="G12" s="493">
        <v>111</v>
      </c>
      <c r="H12" s="493">
        <f>G12+F12</f>
        <v>112830</v>
      </c>
      <c r="I12" s="496">
        <f>(D12/H12-1)</f>
        <v>0.18075866347602587</v>
      </c>
      <c r="J12" s="495">
        <v>1058986</v>
      </c>
      <c r="K12" s="493">
        <v>2838</v>
      </c>
      <c r="L12" s="493">
        <f>K12+J12</f>
        <v>1061824</v>
      </c>
      <c r="M12" s="496">
        <f>(L12/$L$8)</f>
        <v>0.07049485298955355</v>
      </c>
      <c r="N12" s="495">
        <v>848709</v>
      </c>
      <c r="O12" s="493">
        <v>3829</v>
      </c>
      <c r="P12" s="493">
        <f>O12+N12</f>
        <v>852538</v>
      </c>
      <c r="Q12" s="497">
        <f>(L12/P12-1)</f>
        <v>0.245485831716592</v>
      </c>
    </row>
    <row r="13" spans="1:17" s="171" customFormat="1" ht="18" customHeight="1">
      <c r="A13" s="491" t="s">
        <v>234</v>
      </c>
      <c r="B13" s="492">
        <v>98000</v>
      </c>
      <c r="C13" s="493">
        <v>309</v>
      </c>
      <c r="D13" s="493">
        <f t="shared" si="3"/>
        <v>98309</v>
      </c>
      <c r="E13" s="494">
        <f aca="true" t="shared" si="4" ref="E13:E23">D13/$D$8</f>
        <v>0.048373343069443096</v>
      </c>
      <c r="F13" s="495">
        <v>83699</v>
      </c>
      <c r="G13" s="493">
        <v>233</v>
      </c>
      <c r="H13" s="493">
        <f aca="true" t="shared" si="5" ref="H13:H23">G13+F13</f>
        <v>83932</v>
      </c>
      <c r="I13" s="496">
        <f aca="true" t="shared" si="6" ref="I13:I23">(D13/H13-1)</f>
        <v>0.1712934280131535</v>
      </c>
      <c r="J13" s="495">
        <v>729573</v>
      </c>
      <c r="K13" s="493">
        <v>1651</v>
      </c>
      <c r="L13" s="493">
        <f aca="true" t="shared" si="7" ref="L13:L23">K13+J13</f>
        <v>731224</v>
      </c>
      <c r="M13" s="496">
        <f aca="true" t="shared" si="8" ref="M13:M23">(L13/$L$8)</f>
        <v>0.04854620764122237</v>
      </c>
      <c r="N13" s="495">
        <v>625650</v>
      </c>
      <c r="O13" s="493">
        <v>1094</v>
      </c>
      <c r="P13" s="493">
        <f aca="true" t="shared" si="9" ref="P13:P23">O13+N13</f>
        <v>626744</v>
      </c>
      <c r="Q13" s="497">
        <f aca="true" t="shared" si="10" ref="Q13:Q23">(L13/P13-1)</f>
        <v>0.16670283241642525</v>
      </c>
    </row>
    <row r="14" spans="1:17" s="171" customFormat="1" ht="18" customHeight="1">
      <c r="A14" s="491" t="s">
        <v>235</v>
      </c>
      <c r="B14" s="492">
        <v>92574</v>
      </c>
      <c r="C14" s="493">
        <v>4</v>
      </c>
      <c r="D14" s="493">
        <f t="shared" si="3"/>
        <v>92578</v>
      </c>
      <c r="E14" s="494">
        <f t="shared" si="4"/>
        <v>0.045553381223315294</v>
      </c>
      <c r="F14" s="495">
        <v>72365</v>
      </c>
      <c r="G14" s="493">
        <v>727</v>
      </c>
      <c r="H14" s="493">
        <f t="shared" si="5"/>
        <v>73092</v>
      </c>
      <c r="I14" s="496">
        <f t="shared" si="6"/>
        <v>0.2665955234498987</v>
      </c>
      <c r="J14" s="495">
        <v>652900</v>
      </c>
      <c r="K14" s="493">
        <v>556</v>
      </c>
      <c r="L14" s="493">
        <f t="shared" si="7"/>
        <v>653456</v>
      </c>
      <c r="M14" s="496">
        <f t="shared" si="8"/>
        <v>0.04338316392843042</v>
      </c>
      <c r="N14" s="495">
        <v>512483</v>
      </c>
      <c r="O14" s="493">
        <v>5716</v>
      </c>
      <c r="P14" s="493">
        <f t="shared" si="9"/>
        <v>518199</v>
      </c>
      <c r="Q14" s="497">
        <f t="shared" si="10"/>
        <v>0.26101362603941736</v>
      </c>
    </row>
    <row r="15" spans="1:17" s="171" customFormat="1" ht="18" customHeight="1">
      <c r="A15" s="491" t="s">
        <v>236</v>
      </c>
      <c r="B15" s="492">
        <v>64814</v>
      </c>
      <c r="C15" s="493">
        <v>14976</v>
      </c>
      <c r="D15" s="493">
        <f>C15+B15</f>
        <v>79790</v>
      </c>
      <c r="E15" s="494">
        <f>D15/$D$8</f>
        <v>0.03926099384095927</v>
      </c>
      <c r="F15" s="495">
        <v>50577</v>
      </c>
      <c r="G15" s="493">
        <v>11685</v>
      </c>
      <c r="H15" s="493">
        <f>G15+F15</f>
        <v>62262</v>
      </c>
      <c r="I15" s="496">
        <f>(D15/H15-1)</f>
        <v>0.2815200282676431</v>
      </c>
      <c r="J15" s="495">
        <v>478746</v>
      </c>
      <c r="K15" s="493">
        <v>103744</v>
      </c>
      <c r="L15" s="493">
        <f>K15+J15</f>
        <v>582490</v>
      </c>
      <c r="M15" s="496">
        <f>(L15/$L$8)</f>
        <v>0.038671707286598384</v>
      </c>
      <c r="N15" s="495">
        <v>328025</v>
      </c>
      <c r="O15" s="493">
        <v>88722</v>
      </c>
      <c r="P15" s="493">
        <f>O15+N15</f>
        <v>416747</v>
      </c>
      <c r="Q15" s="497">
        <f>(L15/P15-1)</f>
        <v>0.3977065221825231</v>
      </c>
    </row>
    <row r="16" spans="1:17" s="171" customFormat="1" ht="18" customHeight="1">
      <c r="A16" s="491" t="s">
        <v>237</v>
      </c>
      <c r="B16" s="492">
        <v>75696</v>
      </c>
      <c r="C16" s="493">
        <v>484</v>
      </c>
      <c r="D16" s="493">
        <f>C16+B16</f>
        <v>76180</v>
      </c>
      <c r="E16" s="494">
        <f>D16/$D$8</f>
        <v>0.03748467866655317</v>
      </c>
      <c r="F16" s="495">
        <v>64496</v>
      </c>
      <c r="G16" s="493">
        <v>5</v>
      </c>
      <c r="H16" s="493">
        <f>G16+F16</f>
        <v>64501</v>
      </c>
      <c r="I16" s="496">
        <f>(D16/H16-1)</f>
        <v>0.1810669602021675</v>
      </c>
      <c r="J16" s="495">
        <v>593366</v>
      </c>
      <c r="K16" s="493">
        <v>2596</v>
      </c>
      <c r="L16" s="493">
        <f>K16+J16</f>
        <v>595962</v>
      </c>
      <c r="M16" s="496">
        <f>(L16/$L$8)</f>
        <v>0.03956611790405972</v>
      </c>
      <c r="N16" s="495">
        <v>493874</v>
      </c>
      <c r="O16" s="493">
        <v>938</v>
      </c>
      <c r="P16" s="493">
        <f>O16+N16</f>
        <v>494812</v>
      </c>
      <c r="Q16" s="497">
        <f>(L16/P16-1)</f>
        <v>0.20442107305400836</v>
      </c>
    </row>
    <row r="17" spans="1:17" s="171" customFormat="1" ht="18" customHeight="1">
      <c r="A17" s="491" t="s">
        <v>238</v>
      </c>
      <c r="B17" s="492">
        <v>67548</v>
      </c>
      <c r="C17" s="493">
        <v>2</v>
      </c>
      <c r="D17" s="493">
        <f t="shared" si="3"/>
        <v>67550</v>
      </c>
      <c r="E17" s="494">
        <f t="shared" si="4"/>
        <v>0.03323825208618622</v>
      </c>
      <c r="F17" s="495">
        <v>53196</v>
      </c>
      <c r="G17" s="493">
        <v>47</v>
      </c>
      <c r="H17" s="493">
        <f t="shared" si="5"/>
        <v>53243</v>
      </c>
      <c r="I17" s="496">
        <f t="shared" si="6"/>
        <v>0.26871137989970517</v>
      </c>
      <c r="J17" s="495">
        <v>507507</v>
      </c>
      <c r="K17" s="493">
        <v>126</v>
      </c>
      <c r="L17" s="493">
        <f t="shared" si="7"/>
        <v>507633</v>
      </c>
      <c r="M17" s="496">
        <f t="shared" si="8"/>
        <v>0.03370192584425106</v>
      </c>
      <c r="N17" s="495">
        <v>335523</v>
      </c>
      <c r="O17" s="493">
        <v>565</v>
      </c>
      <c r="P17" s="493">
        <f t="shared" si="9"/>
        <v>336088</v>
      </c>
      <c r="Q17" s="497">
        <f t="shared" si="10"/>
        <v>0.5104169146176001</v>
      </c>
    </row>
    <row r="18" spans="1:17" s="171" customFormat="1" ht="18" customHeight="1">
      <c r="A18" s="491" t="s">
        <v>239</v>
      </c>
      <c r="B18" s="492">
        <v>55822</v>
      </c>
      <c r="C18" s="493">
        <v>4</v>
      </c>
      <c r="D18" s="493">
        <f t="shared" si="3"/>
        <v>55826</v>
      </c>
      <c r="E18" s="494">
        <f t="shared" si="4"/>
        <v>0.02746941022891831</v>
      </c>
      <c r="F18" s="495">
        <v>44003</v>
      </c>
      <c r="G18" s="493">
        <v>189</v>
      </c>
      <c r="H18" s="493">
        <f t="shared" si="5"/>
        <v>44192</v>
      </c>
      <c r="I18" s="496">
        <f t="shared" si="6"/>
        <v>0.2632603186097031</v>
      </c>
      <c r="J18" s="495">
        <v>371721</v>
      </c>
      <c r="K18" s="493">
        <v>505</v>
      </c>
      <c r="L18" s="493">
        <f t="shared" si="7"/>
        <v>372226</v>
      </c>
      <c r="M18" s="496">
        <f t="shared" si="8"/>
        <v>0.024712209508251422</v>
      </c>
      <c r="N18" s="495">
        <v>364723</v>
      </c>
      <c r="O18" s="493">
        <v>258</v>
      </c>
      <c r="P18" s="493">
        <f t="shared" si="9"/>
        <v>364981</v>
      </c>
      <c r="Q18" s="497">
        <f t="shared" si="10"/>
        <v>0.019850348374298887</v>
      </c>
    </row>
    <row r="19" spans="1:17" s="171" customFormat="1" ht="18" customHeight="1">
      <c r="A19" s="491" t="s">
        <v>240</v>
      </c>
      <c r="B19" s="492">
        <v>44555</v>
      </c>
      <c r="C19" s="493">
        <v>0</v>
      </c>
      <c r="D19" s="493">
        <f t="shared" si="3"/>
        <v>44555</v>
      </c>
      <c r="E19" s="494">
        <f t="shared" si="4"/>
        <v>0.021923468863064798</v>
      </c>
      <c r="F19" s="495">
        <v>41123</v>
      </c>
      <c r="G19" s="493">
        <v>141</v>
      </c>
      <c r="H19" s="493">
        <f t="shared" si="5"/>
        <v>41264</v>
      </c>
      <c r="I19" s="496">
        <f t="shared" si="6"/>
        <v>0.0797547499030633</v>
      </c>
      <c r="J19" s="495">
        <v>344648</v>
      </c>
      <c r="K19" s="493">
        <v>352</v>
      </c>
      <c r="L19" s="493">
        <f t="shared" si="7"/>
        <v>345000</v>
      </c>
      <c r="M19" s="496">
        <f t="shared" si="8"/>
        <v>0.02290466619834923</v>
      </c>
      <c r="N19" s="495">
        <v>291287</v>
      </c>
      <c r="O19" s="493">
        <v>204</v>
      </c>
      <c r="P19" s="493">
        <f t="shared" si="9"/>
        <v>291491</v>
      </c>
      <c r="Q19" s="497">
        <f t="shared" si="10"/>
        <v>0.18356999015406994</v>
      </c>
    </row>
    <row r="20" spans="1:17" s="171" customFormat="1" ht="18" customHeight="1">
      <c r="A20" s="491" t="s">
        <v>241</v>
      </c>
      <c r="B20" s="492">
        <v>40896</v>
      </c>
      <c r="C20" s="493">
        <v>12</v>
      </c>
      <c r="D20" s="493">
        <f t="shared" si="3"/>
        <v>40908</v>
      </c>
      <c r="E20" s="494">
        <f t="shared" si="4"/>
        <v>0.020128947688256196</v>
      </c>
      <c r="F20" s="495">
        <v>39256</v>
      </c>
      <c r="G20" s="493">
        <v>42</v>
      </c>
      <c r="H20" s="493">
        <f t="shared" si="5"/>
        <v>39298</v>
      </c>
      <c r="I20" s="496">
        <f t="shared" si="6"/>
        <v>0.04096900605628795</v>
      </c>
      <c r="J20" s="495">
        <v>311746</v>
      </c>
      <c r="K20" s="493">
        <v>391</v>
      </c>
      <c r="L20" s="493">
        <f t="shared" si="7"/>
        <v>312137</v>
      </c>
      <c r="M20" s="496">
        <f t="shared" si="8"/>
        <v>0.020722880559867055</v>
      </c>
      <c r="N20" s="495">
        <v>317469</v>
      </c>
      <c r="O20" s="493">
        <v>127</v>
      </c>
      <c r="P20" s="493">
        <f t="shared" si="9"/>
        <v>317596</v>
      </c>
      <c r="Q20" s="497">
        <f t="shared" si="10"/>
        <v>-0.01718850363354707</v>
      </c>
    </row>
    <row r="21" spans="1:17" s="171" customFormat="1" ht="18" customHeight="1">
      <c r="A21" s="491" t="s">
        <v>242</v>
      </c>
      <c r="B21" s="492">
        <v>32084</v>
      </c>
      <c r="C21" s="493">
        <v>1041</v>
      </c>
      <c r="D21" s="493">
        <f t="shared" si="3"/>
        <v>33125</v>
      </c>
      <c r="E21" s="494">
        <f t="shared" si="4"/>
        <v>0.016299290900887026</v>
      </c>
      <c r="F21" s="495">
        <v>26995</v>
      </c>
      <c r="G21" s="493">
        <v>2493</v>
      </c>
      <c r="H21" s="493">
        <f t="shared" si="5"/>
        <v>29488</v>
      </c>
      <c r="I21" s="496">
        <f t="shared" si="6"/>
        <v>0.12333830710797611</v>
      </c>
      <c r="J21" s="495">
        <v>209479</v>
      </c>
      <c r="K21" s="493">
        <v>7533</v>
      </c>
      <c r="L21" s="493">
        <f t="shared" si="7"/>
        <v>217012</v>
      </c>
      <c r="M21" s="496">
        <f t="shared" si="8"/>
        <v>0.014407499771119313</v>
      </c>
      <c r="N21" s="495">
        <v>203957</v>
      </c>
      <c r="O21" s="493">
        <v>13083</v>
      </c>
      <c r="P21" s="493">
        <f t="shared" si="9"/>
        <v>217040</v>
      </c>
      <c r="Q21" s="497">
        <f t="shared" si="10"/>
        <v>-0.0001290084776999212</v>
      </c>
    </row>
    <row r="22" spans="1:17" s="171" customFormat="1" ht="18" customHeight="1">
      <c r="A22" s="491" t="s">
        <v>243</v>
      </c>
      <c r="B22" s="492">
        <v>30384</v>
      </c>
      <c r="C22" s="493">
        <v>0</v>
      </c>
      <c r="D22" s="493">
        <f t="shared" si="3"/>
        <v>30384</v>
      </c>
      <c r="E22" s="494">
        <f t="shared" si="4"/>
        <v>0.014950570708907212</v>
      </c>
      <c r="F22" s="495">
        <v>20051</v>
      </c>
      <c r="G22" s="493"/>
      <c r="H22" s="493">
        <f t="shared" si="5"/>
        <v>20051</v>
      </c>
      <c r="I22" s="496">
        <f t="shared" si="6"/>
        <v>0.5153358934716472</v>
      </c>
      <c r="J22" s="495">
        <v>216696</v>
      </c>
      <c r="K22" s="493">
        <v>351</v>
      </c>
      <c r="L22" s="493">
        <f t="shared" si="7"/>
        <v>217047</v>
      </c>
      <c r="M22" s="496">
        <f t="shared" si="8"/>
        <v>0.014409823432907552</v>
      </c>
      <c r="N22" s="495">
        <v>153521</v>
      </c>
      <c r="O22" s="493">
        <v>223</v>
      </c>
      <c r="P22" s="493">
        <f t="shared" si="9"/>
        <v>153744</v>
      </c>
      <c r="Q22" s="497">
        <f t="shared" si="10"/>
        <v>0.4117428972837964</v>
      </c>
    </row>
    <row r="23" spans="1:17" s="171" customFormat="1" ht="18" customHeight="1">
      <c r="A23" s="491" t="s">
        <v>244</v>
      </c>
      <c r="B23" s="492">
        <v>30312</v>
      </c>
      <c r="C23" s="493">
        <v>3</v>
      </c>
      <c r="D23" s="493">
        <f t="shared" si="3"/>
        <v>30315</v>
      </c>
      <c r="E23" s="494">
        <f t="shared" si="4"/>
        <v>0.014916618978426874</v>
      </c>
      <c r="F23" s="495">
        <v>26302</v>
      </c>
      <c r="G23" s="493">
        <v>2</v>
      </c>
      <c r="H23" s="493">
        <f t="shared" si="5"/>
        <v>26304</v>
      </c>
      <c r="I23" s="496">
        <f t="shared" si="6"/>
        <v>0.15248631386861322</v>
      </c>
      <c r="J23" s="495">
        <v>197656</v>
      </c>
      <c r="K23" s="493">
        <v>85</v>
      </c>
      <c r="L23" s="493">
        <f t="shared" si="7"/>
        <v>197741</v>
      </c>
      <c r="M23" s="496">
        <f t="shared" si="8"/>
        <v>0.013128091590515291</v>
      </c>
      <c r="N23" s="495">
        <v>168140</v>
      </c>
      <c r="O23" s="493">
        <v>47</v>
      </c>
      <c r="P23" s="493">
        <f t="shared" si="9"/>
        <v>168187</v>
      </c>
      <c r="Q23" s="497">
        <f t="shared" si="10"/>
        <v>0.17572107237777002</v>
      </c>
    </row>
    <row r="24" spans="1:17" s="171" customFormat="1" ht="18" customHeight="1">
      <c r="A24" s="491" t="s">
        <v>245</v>
      </c>
      <c r="B24" s="492">
        <v>23974</v>
      </c>
      <c r="C24" s="493">
        <v>5663</v>
      </c>
      <c r="D24" s="493">
        <f t="shared" si="3"/>
        <v>29637</v>
      </c>
      <c r="E24" s="494">
        <f>D24/$D$8</f>
        <v>0.01458300632240268</v>
      </c>
      <c r="F24" s="495">
        <v>16112</v>
      </c>
      <c r="G24" s="493">
        <v>4069</v>
      </c>
      <c r="H24" s="493">
        <f>G24+F24</f>
        <v>20181</v>
      </c>
      <c r="I24" s="496">
        <f>(D24/H24-1)</f>
        <v>0.4685595361974133</v>
      </c>
      <c r="J24" s="495">
        <v>138424</v>
      </c>
      <c r="K24" s="493">
        <v>37276</v>
      </c>
      <c r="L24" s="493">
        <f>K24+J24</f>
        <v>175700</v>
      </c>
      <c r="M24" s="496">
        <f>(L24/$L$8)</f>
        <v>0.011664782176956405</v>
      </c>
      <c r="N24" s="495">
        <v>100247</v>
      </c>
      <c r="O24" s="493">
        <v>30935</v>
      </c>
      <c r="P24" s="493">
        <f>O24+N24</f>
        <v>131182</v>
      </c>
      <c r="Q24" s="497">
        <f>(L24/P24-1)</f>
        <v>0.33936058300681493</v>
      </c>
    </row>
    <row r="25" spans="1:17" s="171" customFormat="1" ht="18" customHeight="1">
      <c r="A25" s="491" t="s">
        <v>246</v>
      </c>
      <c r="B25" s="492">
        <v>28028</v>
      </c>
      <c r="C25" s="493">
        <v>10</v>
      </c>
      <c r="D25" s="493">
        <f t="shared" si="3"/>
        <v>28038</v>
      </c>
      <c r="E25" s="494">
        <f>D25/$D$8</f>
        <v>0.01379621187257571</v>
      </c>
      <c r="F25" s="495">
        <v>27473</v>
      </c>
      <c r="G25" s="493">
        <v>16</v>
      </c>
      <c r="H25" s="493">
        <f>G25+F25</f>
        <v>27489</v>
      </c>
      <c r="I25" s="496">
        <f>(D25/H25-1)</f>
        <v>0.019971625013641914</v>
      </c>
      <c r="J25" s="495">
        <v>222573</v>
      </c>
      <c r="K25" s="493">
        <v>105</v>
      </c>
      <c r="L25" s="493">
        <f>K25+J25</f>
        <v>222678</v>
      </c>
      <c r="M25" s="496">
        <f>(L25/$L$8)</f>
        <v>0.014783667419466696</v>
      </c>
      <c r="N25" s="495">
        <v>208439</v>
      </c>
      <c r="O25" s="493">
        <v>128</v>
      </c>
      <c r="P25" s="493">
        <f>O25+N25</f>
        <v>208567</v>
      </c>
      <c r="Q25" s="497">
        <f>(L25/P25-1)</f>
        <v>0.06765691600301094</v>
      </c>
    </row>
    <row r="26" spans="1:17" s="171" customFormat="1" ht="18" customHeight="1">
      <c r="A26" s="491" t="s">
        <v>247</v>
      </c>
      <c r="B26" s="492">
        <v>24755</v>
      </c>
      <c r="C26" s="493">
        <v>2059</v>
      </c>
      <c r="D26" s="493">
        <f t="shared" si="3"/>
        <v>26814</v>
      </c>
      <c r="E26" s="494">
        <f>D26/$D$8</f>
        <v>0.013193937697098406</v>
      </c>
      <c r="F26" s="495">
        <v>15537</v>
      </c>
      <c r="G26" s="493">
        <v>3283</v>
      </c>
      <c r="H26" s="493">
        <f>G26+F26</f>
        <v>18820</v>
      </c>
      <c r="I26" s="496">
        <f>(D26/H26-1)</f>
        <v>0.42476089266737516</v>
      </c>
      <c r="J26" s="495">
        <v>172869</v>
      </c>
      <c r="K26" s="493">
        <v>17146</v>
      </c>
      <c r="L26" s="493">
        <f>K26+J26</f>
        <v>190015</v>
      </c>
      <c r="M26" s="496">
        <f>(L26/$L$8)</f>
        <v>0.012615159848345882</v>
      </c>
      <c r="N26" s="495">
        <v>137315</v>
      </c>
      <c r="O26" s="493">
        <v>20348</v>
      </c>
      <c r="P26" s="493">
        <f>O26+N26</f>
        <v>157663</v>
      </c>
      <c r="Q26" s="497">
        <f>(L26/P26-1)</f>
        <v>0.20519716103334318</v>
      </c>
    </row>
    <row r="27" spans="1:17" s="171" customFormat="1" ht="18" customHeight="1">
      <c r="A27" s="491" t="s">
        <v>248</v>
      </c>
      <c r="B27" s="492">
        <v>24650</v>
      </c>
      <c r="C27" s="493">
        <v>11</v>
      </c>
      <c r="D27" s="493">
        <f t="shared" si="3"/>
        <v>24661</v>
      </c>
      <c r="E27" s="494">
        <f aca="true" t="shared" si="11" ref="E27:E40">D27/$D$8</f>
        <v>0.012134545295298867</v>
      </c>
      <c r="F27" s="495">
        <v>21868</v>
      </c>
      <c r="G27" s="493">
        <v>108</v>
      </c>
      <c r="H27" s="493">
        <f t="shared" si="0"/>
        <v>21976</v>
      </c>
      <c r="I27" s="496">
        <f aca="true" t="shared" si="12" ref="I27:I40">(D27/H27-1)</f>
        <v>0.1221787404441208</v>
      </c>
      <c r="J27" s="495">
        <v>186111</v>
      </c>
      <c r="K27" s="493">
        <v>934</v>
      </c>
      <c r="L27" s="493">
        <f t="shared" si="1"/>
        <v>187045</v>
      </c>
      <c r="M27" s="496">
        <f aca="true" t="shared" si="13" ref="M27:M40">(L27/$L$8)</f>
        <v>0.012417980548029658</v>
      </c>
      <c r="N27" s="495">
        <v>175766</v>
      </c>
      <c r="O27" s="493">
        <v>1803</v>
      </c>
      <c r="P27" s="493">
        <f t="shared" si="2"/>
        <v>177569</v>
      </c>
      <c r="Q27" s="497">
        <f aca="true" t="shared" si="14" ref="Q27:Q40">(L27/P27-1)</f>
        <v>0.05336517072236702</v>
      </c>
    </row>
    <row r="28" spans="1:17" s="171" customFormat="1" ht="18" customHeight="1">
      <c r="A28" s="491" t="s">
        <v>249</v>
      </c>
      <c r="B28" s="492">
        <v>24241</v>
      </c>
      <c r="C28" s="493">
        <v>34</v>
      </c>
      <c r="D28" s="493">
        <f t="shared" si="3"/>
        <v>24275</v>
      </c>
      <c r="E28" s="494">
        <f t="shared" si="11"/>
        <v>0.011944612426234945</v>
      </c>
      <c r="F28" s="495">
        <v>16109</v>
      </c>
      <c r="G28" s="493">
        <v>17</v>
      </c>
      <c r="H28" s="493">
        <f>G28+F28</f>
        <v>16126</v>
      </c>
      <c r="I28" s="496">
        <f t="shared" si="12"/>
        <v>0.5053330026044895</v>
      </c>
      <c r="J28" s="495">
        <v>154691</v>
      </c>
      <c r="K28" s="493">
        <v>233</v>
      </c>
      <c r="L28" s="493">
        <f>K28+J28</f>
        <v>154924</v>
      </c>
      <c r="M28" s="496">
        <f t="shared" si="13"/>
        <v>0.010285456539458135</v>
      </c>
      <c r="N28" s="495">
        <v>130526</v>
      </c>
      <c r="O28" s="493">
        <v>70</v>
      </c>
      <c r="P28" s="493">
        <f>O28+N28</f>
        <v>130596</v>
      </c>
      <c r="Q28" s="497">
        <f t="shared" si="14"/>
        <v>0.18628441912462868</v>
      </c>
    </row>
    <row r="29" spans="1:17" s="171" customFormat="1" ht="18" customHeight="1">
      <c r="A29" s="491" t="s">
        <v>250</v>
      </c>
      <c r="B29" s="492">
        <v>19419</v>
      </c>
      <c r="C29" s="493">
        <v>280</v>
      </c>
      <c r="D29" s="493">
        <f t="shared" si="3"/>
        <v>19699</v>
      </c>
      <c r="E29" s="494">
        <f t="shared" si="11"/>
        <v>0.009692973025104107</v>
      </c>
      <c r="F29" s="495">
        <v>17191</v>
      </c>
      <c r="G29" s="493">
        <v>230</v>
      </c>
      <c r="H29" s="493">
        <f>G29+F29</f>
        <v>17421</v>
      </c>
      <c r="I29" s="496">
        <f t="shared" si="12"/>
        <v>0.1307617243556627</v>
      </c>
      <c r="J29" s="495">
        <v>154689</v>
      </c>
      <c r="K29" s="493">
        <v>1879</v>
      </c>
      <c r="L29" s="493">
        <f>K29+J29</f>
        <v>156568</v>
      </c>
      <c r="M29" s="496">
        <f t="shared" si="13"/>
        <v>0.010394602253168529</v>
      </c>
      <c r="N29" s="495">
        <v>138638</v>
      </c>
      <c r="O29" s="493">
        <v>2860</v>
      </c>
      <c r="P29" s="493">
        <f>O29+N29</f>
        <v>141498</v>
      </c>
      <c r="Q29" s="497">
        <f t="shared" si="14"/>
        <v>0.10650327213105482</v>
      </c>
    </row>
    <row r="30" spans="1:17" s="171" customFormat="1" ht="18" customHeight="1">
      <c r="A30" s="491" t="s">
        <v>251</v>
      </c>
      <c r="B30" s="492">
        <v>19058</v>
      </c>
      <c r="C30" s="493">
        <v>245</v>
      </c>
      <c r="D30" s="493">
        <f t="shared" si="3"/>
        <v>19303</v>
      </c>
      <c r="E30" s="494">
        <f t="shared" si="11"/>
        <v>0.00949811961539086</v>
      </c>
      <c r="F30" s="495">
        <v>16579</v>
      </c>
      <c r="G30" s="493">
        <v>2857</v>
      </c>
      <c r="H30" s="493">
        <f>G30+F30</f>
        <v>19436</v>
      </c>
      <c r="I30" s="496">
        <f t="shared" si="12"/>
        <v>-0.006842971804898124</v>
      </c>
      <c r="J30" s="495">
        <v>141191</v>
      </c>
      <c r="K30" s="493">
        <v>3065</v>
      </c>
      <c r="L30" s="493">
        <f>K30+J30</f>
        <v>144256</v>
      </c>
      <c r="M30" s="496">
        <f t="shared" si="13"/>
        <v>0.009577204426403092</v>
      </c>
      <c r="N30" s="495">
        <v>132653</v>
      </c>
      <c r="O30" s="493">
        <v>10344</v>
      </c>
      <c r="P30" s="493">
        <f>O30+N30</f>
        <v>142997</v>
      </c>
      <c r="Q30" s="497">
        <f t="shared" si="14"/>
        <v>0.008804380511479248</v>
      </c>
    </row>
    <row r="31" spans="1:17" s="171" customFormat="1" ht="18" customHeight="1">
      <c r="A31" s="491" t="s">
        <v>252</v>
      </c>
      <c r="B31" s="492">
        <v>18268</v>
      </c>
      <c r="C31" s="493">
        <v>0</v>
      </c>
      <c r="D31" s="493">
        <f t="shared" si="3"/>
        <v>18268</v>
      </c>
      <c r="E31" s="494">
        <f t="shared" si="11"/>
        <v>0.008988843658185787</v>
      </c>
      <c r="F31" s="495">
        <v>14702</v>
      </c>
      <c r="G31" s="493"/>
      <c r="H31" s="493">
        <f t="shared" si="0"/>
        <v>14702</v>
      </c>
      <c r="I31" s="496">
        <f t="shared" si="12"/>
        <v>0.24255203373690648</v>
      </c>
      <c r="J31" s="495">
        <v>128329</v>
      </c>
      <c r="K31" s="493">
        <v>715</v>
      </c>
      <c r="L31" s="493">
        <f t="shared" si="1"/>
        <v>129044</v>
      </c>
      <c r="M31" s="496">
        <f t="shared" si="13"/>
        <v>0.008567274622897908</v>
      </c>
      <c r="N31" s="495">
        <v>109316</v>
      </c>
      <c r="O31" s="493">
        <v>282</v>
      </c>
      <c r="P31" s="493">
        <f t="shared" si="2"/>
        <v>109598</v>
      </c>
      <c r="Q31" s="497">
        <f t="shared" si="14"/>
        <v>0.17743024507746497</v>
      </c>
    </row>
    <row r="32" spans="1:17" s="171" customFormat="1" ht="18" customHeight="1">
      <c r="A32" s="491" t="s">
        <v>253</v>
      </c>
      <c r="B32" s="492">
        <v>17550</v>
      </c>
      <c r="C32" s="493">
        <v>37</v>
      </c>
      <c r="D32" s="493">
        <f t="shared" si="3"/>
        <v>17587</v>
      </c>
      <c r="E32" s="494">
        <f t="shared" si="11"/>
        <v>0.008653754839966795</v>
      </c>
      <c r="F32" s="495">
        <v>16166</v>
      </c>
      <c r="G32" s="493">
        <v>76</v>
      </c>
      <c r="H32" s="493">
        <f>G32+F32</f>
        <v>16242</v>
      </c>
      <c r="I32" s="496">
        <f t="shared" si="12"/>
        <v>0.0828099987686246</v>
      </c>
      <c r="J32" s="495">
        <v>130291</v>
      </c>
      <c r="K32" s="493">
        <v>594</v>
      </c>
      <c r="L32" s="493">
        <f>K32+J32</f>
        <v>130885</v>
      </c>
      <c r="M32" s="496">
        <f t="shared" si="13"/>
        <v>0.008689499232959244</v>
      </c>
      <c r="N32" s="495">
        <v>123511</v>
      </c>
      <c r="O32" s="493">
        <v>543</v>
      </c>
      <c r="P32" s="493">
        <f>O32+N32</f>
        <v>124054</v>
      </c>
      <c r="Q32" s="497">
        <f t="shared" si="14"/>
        <v>0.055064729875699214</v>
      </c>
    </row>
    <row r="33" spans="1:17" s="171" customFormat="1" ht="18" customHeight="1">
      <c r="A33" s="491" t="s">
        <v>254</v>
      </c>
      <c r="B33" s="492">
        <v>15692</v>
      </c>
      <c r="C33" s="493">
        <v>18</v>
      </c>
      <c r="D33" s="493">
        <f t="shared" si="3"/>
        <v>15710</v>
      </c>
      <c r="E33" s="494">
        <f t="shared" si="11"/>
        <v>0.007730169360088609</v>
      </c>
      <c r="F33" s="495">
        <v>14135</v>
      </c>
      <c r="G33" s="493">
        <v>24</v>
      </c>
      <c r="H33" s="493">
        <f>G33+F33</f>
        <v>14159</v>
      </c>
      <c r="I33" s="496">
        <f t="shared" si="12"/>
        <v>0.10954163429620745</v>
      </c>
      <c r="J33" s="495">
        <v>112278</v>
      </c>
      <c r="K33" s="493">
        <v>72</v>
      </c>
      <c r="L33" s="493">
        <f>K33+J33</f>
        <v>112350</v>
      </c>
      <c r="M33" s="496">
        <f t="shared" si="13"/>
        <v>0.007458954340245032</v>
      </c>
      <c r="N33" s="495">
        <v>97468</v>
      </c>
      <c r="O33" s="493">
        <v>53</v>
      </c>
      <c r="P33" s="493">
        <f>O33+N33</f>
        <v>97521</v>
      </c>
      <c r="Q33" s="497">
        <f t="shared" si="14"/>
        <v>0.15205955640323632</v>
      </c>
    </row>
    <row r="34" spans="1:17" s="171" customFormat="1" ht="18" customHeight="1">
      <c r="A34" s="491" t="s">
        <v>255</v>
      </c>
      <c r="B34" s="492">
        <v>12886</v>
      </c>
      <c r="C34" s="493">
        <v>1747</v>
      </c>
      <c r="D34" s="493">
        <f t="shared" si="3"/>
        <v>14633</v>
      </c>
      <c r="E34" s="494">
        <f t="shared" si="11"/>
        <v>0.007200227132156373</v>
      </c>
      <c r="F34" s="495">
        <v>10166</v>
      </c>
      <c r="G34" s="493">
        <v>1625</v>
      </c>
      <c r="H34" s="493">
        <f>G34+F34</f>
        <v>11791</v>
      </c>
      <c r="I34" s="496">
        <f t="shared" si="12"/>
        <v>0.24103129505555088</v>
      </c>
      <c r="J34" s="495">
        <v>86634</v>
      </c>
      <c r="K34" s="493">
        <v>17100</v>
      </c>
      <c r="L34" s="493">
        <f>K34+J34</f>
        <v>103734</v>
      </c>
      <c r="M34" s="496">
        <f t="shared" si="13"/>
        <v>0.006886935198317562</v>
      </c>
      <c r="N34" s="495">
        <v>92481</v>
      </c>
      <c r="O34" s="493">
        <v>7407</v>
      </c>
      <c r="P34" s="493">
        <f>O34+N34</f>
        <v>99888</v>
      </c>
      <c r="Q34" s="497">
        <f t="shared" si="14"/>
        <v>0.03850312349831819</v>
      </c>
    </row>
    <row r="35" spans="1:17" s="171" customFormat="1" ht="18" customHeight="1">
      <c r="A35" s="491" t="s">
        <v>256</v>
      </c>
      <c r="B35" s="492">
        <v>13576</v>
      </c>
      <c r="C35" s="493">
        <v>19</v>
      </c>
      <c r="D35" s="493">
        <f t="shared" si="3"/>
        <v>13595</v>
      </c>
      <c r="E35" s="494">
        <f t="shared" si="11"/>
        <v>0.006689475012756502</v>
      </c>
      <c r="F35" s="495">
        <v>15098</v>
      </c>
      <c r="G35" s="493">
        <v>16</v>
      </c>
      <c r="H35" s="493">
        <f>G35+F35</f>
        <v>15114</v>
      </c>
      <c r="I35" s="496">
        <f t="shared" si="12"/>
        <v>-0.10050284504432971</v>
      </c>
      <c r="J35" s="495">
        <v>100078</v>
      </c>
      <c r="K35" s="493">
        <v>63</v>
      </c>
      <c r="L35" s="493">
        <f>K35+J35</f>
        <v>100141</v>
      </c>
      <c r="M35" s="496">
        <f t="shared" si="13"/>
        <v>0.006648394718170697</v>
      </c>
      <c r="N35" s="495">
        <v>95929</v>
      </c>
      <c r="O35" s="493">
        <v>74</v>
      </c>
      <c r="P35" s="493">
        <f>O35+N35</f>
        <v>96003</v>
      </c>
      <c r="Q35" s="497">
        <f t="shared" si="14"/>
        <v>0.04310281970355101</v>
      </c>
    </row>
    <row r="36" spans="1:17" s="171" customFormat="1" ht="18" customHeight="1">
      <c r="A36" s="491" t="s">
        <v>257</v>
      </c>
      <c r="B36" s="492">
        <v>12382</v>
      </c>
      <c r="C36" s="493">
        <v>282</v>
      </c>
      <c r="D36" s="493">
        <f t="shared" si="3"/>
        <v>12664</v>
      </c>
      <c r="E36" s="494">
        <f t="shared" si="11"/>
        <v>0.006231372678304401</v>
      </c>
      <c r="F36" s="495">
        <v>15651</v>
      </c>
      <c r="G36" s="493">
        <v>1121</v>
      </c>
      <c r="H36" s="493">
        <f>G36+F36</f>
        <v>16772</v>
      </c>
      <c r="I36" s="496">
        <f t="shared" si="12"/>
        <v>-0.244932029573098</v>
      </c>
      <c r="J36" s="495">
        <v>98952</v>
      </c>
      <c r="K36" s="493">
        <v>3447</v>
      </c>
      <c r="L36" s="493">
        <f>K36+J36</f>
        <v>102399</v>
      </c>
      <c r="M36" s="496">
        <f t="shared" si="13"/>
        <v>0.0067983040986804725</v>
      </c>
      <c r="N36" s="495">
        <v>120020</v>
      </c>
      <c r="O36" s="493">
        <v>3991</v>
      </c>
      <c r="P36" s="493">
        <f>O36+N36</f>
        <v>124011</v>
      </c>
      <c r="Q36" s="497">
        <f t="shared" si="14"/>
        <v>-0.17427486271379156</v>
      </c>
    </row>
    <row r="37" spans="1:17" s="171" customFormat="1" ht="18" customHeight="1">
      <c r="A37" s="491" t="s">
        <v>258</v>
      </c>
      <c r="B37" s="492">
        <v>12042</v>
      </c>
      <c r="C37" s="493">
        <v>12</v>
      </c>
      <c r="D37" s="493">
        <f t="shared" si="3"/>
        <v>12054</v>
      </c>
      <c r="E37" s="494">
        <f t="shared" si="11"/>
        <v>0.005931219698695614</v>
      </c>
      <c r="F37" s="495">
        <v>11332</v>
      </c>
      <c r="G37" s="493">
        <v>5</v>
      </c>
      <c r="H37" s="493">
        <f t="shared" si="0"/>
        <v>11337</v>
      </c>
      <c r="I37" s="496">
        <f t="shared" si="12"/>
        <v>0.06324424450912947</v>
      </c>
      <c r="J37" s="495">
        <v>82442</v>
      </c>
      <c r="K37" s="493">
        <v>85</v>
      </c>
      <c r="L37" s="493">
        <f t="shared" si="1"/>
        <v>82527</v>
      </c>
      <c r="M37" s="496">
        <f t="shared" si="13"/>
        <v>0.005478995325655557</v>
      </c>
      <c r="N37" s="495">
        <v>89144</v>
      </c>
      <c r="O37" s="493">
        <v>30</v>
      </c>
      <c r="P37" s="493">
        <f t="shared" si="2"/>
        <v>89174</v>
      </c>
      <c r="Q37" s="497">
        <f t="shared" si="14"/>
        <v>-0.07453966402763135</v>
      </c>
    </row>
    <row r="38" spans="1:17" s="171" customFormat="1" ht="18" customHeight="1">
      <c r="A38" s="491" t="s">
        <v>259</v>
      </c>
      <c r="B38" s="492">
        <v>11115</v>
      </c>
      <c r="C38" s="493">
        <v>8</v>
      </c>
      <c r="D38" s="493">
        <f t="shared" si="3"/>
        <v>11123</v>
      </c>
      <c r="E38" s="494">
        <f t="shared" si="11"/>
        <v>0.005473117364243513</v>
      </c>
      <c r="F38" s="495">
        <v>7366</v>
      </c>
      <c r="G38" s="493">
        <v>48</v>
      </c>
      <c r="H38" s="493">
        <f t="shared" si="0"/>
        <v>7414</v>
      </c>
      <c r="I38" s="496">
        <f t="shared" si="12"/>
        <v>0.5002697599136767</v>
      </c>
      <c r="J38" s="495">
        <v>67726</v>
      </c>
      <c r="K38" s="493">
        <v>44</v>
      </c>
      <c r="L38" s="493">
        <f t="shared" si="1"/>
        <v>67770</v>
      </c>
      <c r="M38" s="496">
        <f t="shared" si="13"/>
        <v>0.004499273125397471</v>
      </c>
      <c r="N38" s="495">
        <v>69503</v>
      </c>
      <c r="O38" s="493">
        <v>130</v>
      </c>
      <c r="P38" s="493">
        <f t="shared" si="2"/>
        <v>69633</v>
      </c>
      <c r="Q38" s="497">
        <f t="shared" si="14"/>
        <v>-0.026754556029468746</v>
      </c>
    </row>
    <row r="39" spans="1:17" s="171" customFormat="1" ht="18" customHeight="1">
      <c r="A39" s="491" t="s">
        <v>260</v>
      </c>
      <c r="B39" s="492">
        <v>10408</v>
      </c>
      <c r="C39" s="493">
        <v>2</v>
      </c>
      <c r="D39" s="493">
        <f t="shared" si="3"/>
        <v>10410</v>
      </c>
      <c r="E39" s="494">
        <f t="shared" si="11"/>
        <v>0.005122282815946685</v>
      </c>
      <c r="F39" s="495">
        <v>8977</v>
      </c>
      <c r="G39" s="493">
        <v>10</v>
      </c>
      <c r="H39" s="493">
        <f t="shared" si="0"/>
        <v>8987</v>
      </c>
      <c r="I39" s="496">
        <f t="shared" si="12"/>
        <v>0.1583398241904974</v>
      </c>
      <c r="J39" s="495">
        <v>77052</v>
      </c>
      <c r="K39" s="493">
        <v>90</v>
      </c>
      <c r="L39" s="493">
        <f t="shared" si="1"/>
        <v>77142</v>
      </c>
      <c r="M39" s="496">
        <f t="shared" si="13"/>
        <v>0.005121483361950888</v>
      </c>
      <c r="N39" s="495">
        <v>61923</v>
      </c>
      <c r="O39" s="493">
        <v>51</v>
      </c>
      <c r="P39" s="493">
        <f t="shared" si="2"/>
        <v>61974</v>
      </c>
      <c r="Q39" s="497">
        <f t="shared" si="14"/>
        <v>0.24474779746345243</v>
      </c>
    </row>
    <row r="40" spans="1:17" s="171" customFormat="1" ht="18" customHeight="1">
      <c r="A40" s="491" t="s">
        <v>261</v>
      </c>
      <c r="B40" s="492">
        <v>10118</v>
      </c>
      <c r="C40" s="493">
        <v>0</v>
      </c>
      <c r="D40" s="493">
        <f t="shared" si="3"/>
        <v>10118</v>
      </c>
      <c r="E40" s="494">
        <f t="shared" si="11"/>
        <v>0.004978603028986413</v>
      </c>
      <c r="F40" s="495">
        <v>5791</v>
      </c>
      <c r="G40" s="493">
        <v>11</v>
      </c>
      <c r="H40" s="493">
        <f t="shared" si="0"/>
        <v>5802</v>
      </c>
      <c r="I40" s="496">
        <f t="shared" si="12"/>
        <v>0.7438814201999311</v>
      </c>
      <c r="J40" s="495">
        <v>63967</v>
      </c>
      <c r="K40" s="493">
        <v>59</v>
      </c>
      <c r="L40" s="493">
        <f t="shared" si="1"/>
        <v>64026</v>
      </c>
      <c r="M40" s="496">
        <f t="shared" si="13"/>
        <v>0.004250707704392776</v>
      </c>
      <c r="N40" s="495">
        <v>46317</v>
      </c>
      <c r="O40" s="493">
        <v>68</v>
      </c>
      <c r="P40" s="493">
        <f t="shared" si="2"/>
        <v>46385</v>
      </c>
      <c r="Q40" s="497">
        <f t="shared" si="14"/>
        <v>0.3803169127950847</v>
      </c>
    </row>
    <row r="41" spans="1:17" s="171" customFormat="1" ht="18" customHeight="1">
      <c r="A41" s="491" t="s">
        <v>262</v>
      </c>
      <c r="B41" s="492">
        <v>9688</v>
      </c>
      <c r="C41" s="493">
        <v>76</v>
      </c>
      <c r="D41" s="493">
        <f t="shared" si="3"/>
        <v>9764</v>
      </c>
      <c r="E41" s="494">
        <f aca="true" t="shared" si="15" ref="E41:E60">D41/$D$8</f>
        <v>0.00480441589000033</v>
      </c>
      <c r="F41" s="495">
        <v>9843</v>
      </c>
      <c r="G41" s="493">
        <v>122</v>
      </c>
      <c r="H41" s="493">
        <f t="shared" si="0"/>
        <v>9965</v>
      </c>
      <c r="I41" s="496">
        <f aca="true" t="shared" si="16" ref="I41:I60">(D41/H41-1)</f>
        <v>-0.02017059708981439</v>
      </c>
      <c r="J41" s="495">
        <v>78380</v>
      </c>
      <c r="K41" s="493">
        <v>466</v>
      </c>
      <c r="L41" s="493">
        <f t="shared" si="1"/>
        <v>78846</v>
      </c>
      <c r="M41" s="496">
        <f aca="true" t="shared" si="17" ref="M41:M60">(L41/$L$8)</f>
        <v>0.005234612495869691</v>
      </c>
      <c r="N41" s="495">
        <v>68670</v>
      </c>
      <c r="O41" s="493">
        <v>701</v>
      </c>
      <c r="P41" s="493">
        <f t="shared" si="2"/>
        <v>69371</v>
      </c>
      <c r="Q41" s="497">
        <f aca="true" t="shared" si="18" ref="Q41:Q60">(L41/P41-1)</f>
        <v>0.13658445171613498</v>
      </c>
    </row>
    <row r="42" spans="1:17" s="171" customFormat="1" ht="18" customHeight="1">
      <c r="A42" s="491" t="s">
        <v>263</v>
      </c>
      <c r="B42" s="492">
        <v>9333</v>
      </c>
      <c r="C42" s="493">
        <v>0</v>
      </c>
      <c r="D42" s="493">
        <f t="shared" si="3"/>
        <v>9333</v>
      </c>
      <c r="E42" s="494">
        <f t="shared" si="15"/>
        <v>0.004592340588014449</v>
      </c>
      <c r="F42" s="495">
        <v>9187</v>
      </c>
      <c r="G42" s="493"/>
      <c r="H42" s="493">
        <f t="shared" si="0"/>
        <v>9187</v>
      </c>
      <c r="I42" s="496">
        <f t="shared" si="16"/>
        <v>0.01589202133449441</v>
      </c>
      <c r="J42" s="495">
        <v>69676</v>
      </c>
      <c r="K42" s="493">
        <v>6</v>
      </c>
      <c r="L42" s="493">
        <f t="shared" si="1"/>
        <v>69682</v>
      </c>
      <c r="M42" s="496">
        <f t="shared" si="17"/>
        <v>0.00462621144937209</v>
      </c>
      <c r="N42" s="495">
        <v>72013</v>
      </c>
      <c r="O42" s="493">
        <v>314</v>
      </c>
      <c r="P42" s="493">
        <f t="shared" si="2"/>
        <v>72327</v>
      </c>
      <c r="Q42" s="497">
        <f t="shared" si="18"/>
        <v>-0.0365700222600136</v>
      </c>
    </row>
    <row r="43" spans="1:17" s="171" customFormat="1" ht="18" customHeight="1">
      <c r="A43" s="491" t="s">
        <v>264</v>
      </c>
      <c r="B43" s="492">
        <v>8772</v>
      </c>
      <c r="C43" s="493">
        <v>0</v>
      </c>
      <c r="D43" s="493">
        <f t="shared" si="3"/>
        <v>8772</v>
      </c>
      <c r="E43" s="494">
        <f t="shared" si="15"/>
        <v>0.00431629825758735</v>
      </c>
      <c r="F43" s="495">
        <v>6711</v>
      </c>
      <c r="G43" s="493">
        <v>6</v>
      </c>
      <c r="H43" s="493">
        <f t="shared" si="0"/>
        <v>6717</v>
      </c>
      <c r="I43" s="496">
        <f t="shared" si="16"/>
        <v>0.3059401518535061</v>
      </c>
      <c r="J43" s="495">
        <v>60259</v>
      </c>
      <c r="K43" s="493">
        <v>442</v>
      </c>
      <c r="L43" s="493">
        <f t="shared" si="1"/>
        <v>60701</v>
      </c>
      <c r="M43" s="496">
        <f t="shared" si="17"/>
        <v>0.004029959834510135</v>
      </c>
      <c r="N43" s="495">
        <v>53427</v>
      </c>
      <c r="O43" s="493">
        <v>152</v>
      </c>
      <c r="P43" s="493">
        <f t="shared" si="2"/>
        <v>53579</v>
      </c>
      <c r="Q43" s="497">
        <f t="shared" si="18"/>
        <v>0.13292521323652928</v>
      </c>
    </row>
    <row r="44" spans="1:17" s="171" customFormat="1" ht="18" customHeight="1">
      <c r="A44" s="491" t="s">
        <v>265</v>
      </c>
      <c r="B44" s="492">
        <v>8656</v>
      </c>
      <c r="C44" s="493">
        <v>1</v>
      </c>
      <c r="D44" s="493">
        <f t="shared" si="3"/>
        <v>8657</v>
      </c>
      <c r="E44" s="494">
        <f t="shared" si="15"/>
        <v>0.0042597120401201205</v>
      </c>
      <c r="F44" s="495">
        <v>5984</v>
      </c>
      <c r="G44" s="493">
        <v>37</v>
      </c>
      <c r="H44" s="493">
        <f t="shared" si="0"/>
        <v>6021</v>
      </c>
      <c r="I44" s="496">
        <f t="shared" si="16"/>
        <v>0.4378010297292809</v>
      </c>
      <c r="J44" s="495">
        <v>56419</v>
      </c>
      <c r="K44" s="493">
        <v>132</v>
      </c>
      <c r="L44" s="493">
        <f t="shared" si="1"/>
        <v>56551</v>
      </c>
      <c r="M44" s="496">
        <f t="shared" si="17"/>
        <v>0.0037544399367618764</v>
      </c>
      <c r="N44" s="495">
        <v>46832</v>
      </c>
      <c r="O44" s="493">
        <v>183</v>
      </c>
      <c r="P44" s="493">
        <f t="shared" si="2"/>
        <v>47015</v>
      </c>
      <c r="Q44" s="497">
        <f t="shared" si="18"/>
        <v>0.20282888439859614</v>
      </c>
    </row>
    <row r="45" spans="1:17" s="171" customFormat="1" ht="18" customHeight="1">
      <c r="A45" s="491" t="s">
        <v>266</v>
      </c>
      <c r="B45" s="492">
        <v>8460</v>
      </c>
      <c r="C45" s="493">
        <v>19</v>
      </c>
      <c r="D45" s="493">
        <f t="shared" si="3"/>
        <v>8479</v>
      </c>
      <c r="E45" s="494">
        <f t="shared" si="15"/>
        <v>0.004172126416562146</v>
      </c>
      <c r="F45" s="495">
        <v>8781</v>
      </c>
      <c r="G45" s="493">
        <v>52</v>
      </c>
      <c r="H45" s="493">
        <f t="shared" si="0"/>
        <v>8833</v>
      </c>
      <c r="I45" s="496">
        <f t="shared" si="16"/>
        <v>-0.040076984037133445</v>
      </c>
      <c r="J45" s="495">
        <v>61864</v>
      </c>
      <c r="K45" s="493">
        <v>64</v>
      </c>
      <c r="L45" s="493">
        <f t="shared" si="1"/>
        <v>61928</v>
      </c>
      <c r="M45" s="496">
        <f t="shared" si="17"/>
        <v>0.00411142077777209</v>
      </c>
      <c r="N45" s="495">
        <v>65163</v>
      </c>
      <c r="O45" s="493">
        <v>318</v>
      </c>
      <c r="P45" s="493">
        <f t="shared" si="2"/>
        <v>65481</v>
      </c>
      <c r="Q45" s="497">
        <f t="shared" si="18"/>
        <v>-0.05426001435530914</v>
      </c>
    </row>
    <row r="46" spans="1:17" s="171" customFormat="1" ht="18" customHeight="1">
      <c r="A46" s="491" t="s">
        <v>267</v>
      </c>
      <c r="B46" s="492">
        <v>6991</v>
      </c>
      <c r="C46" s="493">
        <v>3</v>
      </c>
      <c r="D46" s="493">
        <f t="shared" si="3"/>
        <v>6994</v>
      </c>
      <c r="E46" s="494">
        <f t="shared" si="15"/>
        <v>0.003441426130137475</v>
      </c>
      <c r="F46" s="495">
        <v>6211</v>
      </c>
      <c r="G46" s="493">
        <v>29</v>
      </c>
      <c r="H46" s="493">
        <f t="shared" si="0"/>
        <v>6240</v>
      </c>
      <c r="I46" s="496">
        <f t="shared" si="16"/>
        <v>0.12083333333333335</v>
      </c>
      <c r="J46" s="495">
        <v>60770</v>
      </c>
      <c r="K46" s="493">
        <v>168</v>
      </c>
      <c r="L46" s="493">
        <f t="shared" si="1"/>
        <v>60938</v>
      </c>
      <c r="M46" s="496">
        <f t="shared" si="17"/>
        <v>0.004045694344333349</v>
      </c>
      <c r="N46" s="495">
        <v>49177</v>
      </c>
      <c r="O46" s="493">
        <v>308</v>
      </c>
      <c r="P46" s="493">
        <f t="shared" si="2"/>
        <v>49485</v>
      </c>
      <c r="Q46" s="497">
        <f t="shared" si="18"/>
        <v>0.23144387188036775</v>
      </c>
    </row>
    <row r="47" spans="1:17" s="171" customFormat="1" ht="18" customHeight="1">
      <c r="A47" s="491" t="s">
        <v>268</v>
      </c>
      <c r="B47" s="492">
        <v>6591</v>
      </c>
      <c r="C47" s="493">
        <v>2</v>
      </c>
      <c r="D47" s="493">
        <f t="shared" si="3"/>
        <v>6593</v>
      </c>
      <c r="E47" s="494">
        <f t="shared" si="15"/>
        <v>0.003244112450099567</v>
      </c>
      <c r="F47" s="495">
        <v>6171</v>
      </c>
      <c r="G47" s="493"/>
      <c r="H47" s="493">
        <f t="shared" si="0"/>
        <v>6171</v>
      </c>
      <c r="I47" s="496">
        <f t="shared" si="16"/>
        <v>0.06838437854480639</v>
      </c>
      <c r="J47" s="495">
        <v>49324</v>
      </c>
      <c r="K47" s="493">
        <v>63</v>
      </c>
      <c r="L47" s="493">
        <f t="shared" si="1"/>
        <v>49387</v>
      </c>
      <c r="M47" s="496">
        <f t="shared" si="17"/>
        <v>0.003278819563877894</v>
      </c>
      <c r="N47" s="495">
        <v>45712</v>
      </c>
      <c r="O47" s="493">
        <v>192</v>
      </c>
      <c r="P47" s="493">
        <f t="shared" si="2"/>
        <v>45904</v>
      </c>
      <c r="Q47" s="497">
        <f t="shared" si="18"/>
        <v>0.07587574067619385</v>
      </c>
    </row>
    <row r="48" spans="1:17" s="171" customFormat="1" ht="18" customHeight="1">
      <c r="A48" s="491" t="s">
        <v>269</v>
      </c>
      <c r="B48" s="492">
        <v>6549</v>
      </c>
      <c r="C48" s="493">
        <v>25</v>
      </c>
      <c r="D48" s="493">
        <f t="shared" si="3"/>
        <v>6574</v>
      </c>
      <c r="E48" s="494">
        <f t="shared" si="15"/>
        <v>0.0032347634228658507</v>
      </c>
      <c r="F48" s="495">
        <v>7065</v>
      </c>
      <c r="G48" s="493">
        <v>19</v>
      </c>
      <c r="H48" s="493">
        <f t="shared" si="0"/>
        <v>7084</v>
      </c>
      <c r="I48" s="496">
        <f t="shared" si="16"/>
        <v>-0.07199322416713716</v>
      </c>
      <c r="J48" s="495">
        <v>51798</v>
      </c>
      <c r="K48" s="493">
        <v>134</v>
      </c>
      <c r="L48" s="493">
        <f t="shared" si="1"/>
        <v>51932</v>
      </c>
      <c r="M48" s="496">
        <f t="shared" si="17"/>
        <v>0.0034477829710512237</v>
      </c>
      <c r="N48" s="495">
        <v>54203</v>
      </c>
      <c r="O48" s="493">
        <v>61</v>
      </c>
      <c r="P48" s="493">
        <f t="shared" si="2"/>
        <v>54264</v>
      </c>
      <c r="Q48" s="497">
        <f t="shared" si="18"/>
        <v>-0.042975084770750405</v>
      </c>
    </row>
    <row r="49" spans="1:17" s="171" customFormat="1" ht="18" customHeight="1">
      <c r="A49" s="491" t="s">
        <v>270</v>
      </c>
      <c r="B49" s="492">
        <v>5880</v>
      </c>
      <c r="C49" s="493">
        <v>0</v>
      </c>
      <c r="D49" s="493">
        <f t="shared" si="3"/>
        <v>5880</v>
      </c>
      <c r="E49" s="494">
        <f t="shared" si="15"/>
        <v>0.0028932779018027385</v>
      </c>
      <c r="F49" s="495">
        <v>5074</v>
      </c>
      <c r="G49" s="493">
        <v>7</v>
      </c>
      <c r="H49" s="493">
        <f t="shared" si="0"/>
        <v>5081</v>
      </c>
      <c r="I49" s="496">
        <f t="shared" si="16"/>
        <v>0.1572525093485535</v>
      </c>
      <c r="J49" s="495">
        <v>43703</v>
      </c>
      <c r="K49" s="493">
        <v>77</v>
      </c>
      <c r="L49" s="493">
        <f t="shared" si="1"/>
        <v>43780</v>
      </c>
      <c r="M49" s="496">
        <f t="shared" si="17"/>
        <v>0.002906568945402114</v>
      </c>
      <c r="N49" s="495">
        <v>37524</v>
      </c>
      <c r="O49" s="493">
        <v>60</v>
      </c>
      <c r="P49" s="493">
        <f t="shared" si="2"/>
        <v>37584</v>
      </c>
      <c r="Q49" s="497">
        <f t="shared" si="18"/>
        <v>0.16485738612175393</v>
      </c>
    </row>
    <row r="50" spans="1:17" s="171" customFormat="1" ht="18" customHeight="1">
      <c r="A50" s="491" t="s">
        <v>271</v>
      </c>
      <c r="B50" s="492">
        <v>3688</v>
      </c>
      <c r="C50" s="493">
        <v>2088</v>
      </c>
      <c r="D50" s="493">
        <f t="shared" si="3"/>
        <v>5776</v>
      </c>
      <c r="E50" s="494">
        <f t="shared" si="15"/>
        <v>0.002842104279049765</v>
      </c>
      <c r="F50" s="495">
        <v>2379</v>
      </c>
      <c r="G50" s="493">
        <v>3561</v>
      </c>
      <c r="H50" s="493">
        <f t="shared" si="0"/>
        <v>5940</v>
      </c>
      <c r="I50" s="496">
        <f t="shared" si="16"/>
        <v>-0.02760942760942764</v>
      </c>
      <c r="J50" s="495">
        <v>23406</v>
      </c>
      <c r="K50" s="493">
        <v>22318</v>
      </c>
      <c r="L50" s="493">
        <f t="shared" si="1"/>
        <v>45724</v>
      </c>
      <c r="M50" s="496">
        <f t="shared" si="17"/>
        <v>0.0030356317601545513</v>
      </c>
      <c r="N50" s="495">
        <v>17855</v>
      </c>
      <c r="O50" s="493">
        <v>23361</v>
      </c>
      <c r="P50" s="493">
        <f t="shared" si="2"/>
        <v>41216</v>
      </c>
      <c r="Q50" s="497">
        <f t="shared" si="18"/>
        <v>0.109375</v>
      </c>
    </row>
    <row r="51" spans="1:17" s="171" customFormat="1" ht="18" customHeight="1">
      <c r="A51" s="491" t="s">
        <v>272</v>
      </c>
      <c r="B51" s="492">
        <v>5714</v>
      </c>
      <c r="C51" s="493">
        <v>24</v>
      </c>
      <c r="D51" s="493">
        <f t="shared" si="3"/>
        <v>5738</v>
      </c>
      <c r="E51" s="494">
        <f t="shared" si="15"/>
        <v>0.0028234062245823324</v>
      </c>
      <c r="F51" s="495">
        <v>4079</v>
      </c>
      <c r="G51" s="493">
        <v>40</v>
      </c>
      <c r="H51" s="493">
        <f t="shared" si="0"/>
        <v>4119</v>
      </c>
      <c r="I51" s="496">
        <f t="shared" si="16"/>
        <v>0.39305656712794357</v>
      </c>
      <c r="J51" s="495">
        <v>46140</v>
      </c>
      <c r="K51" s="493">
        <v>471</v>
      </c>
      <c r="L51" s="493">
        <f t="shared" si="1"/>
        <v>46611</v>
      </c>
      <c r="M51" s="496">
        <f t="shared" si="17"/>
        <v>0.0030945199889021915</v>
      </c>
      <c r="N51" s="495">
        <v>27421</v>
      </c>
      <c r="O51" s="493">
        <v>377</v>
      </c>
      <c r="P51" s="493">
        <f t="shared" si="2"/>
        <v>27798</v>
      </c>
      <c r="Q51" s="497">
        <f t="shared" si="18"/>
        <v>0.6767753075760845</v>
      </c>
    </row>
    <row r="52" spans="1:17" s="171" customFormat="1" ht="18" customHeight="1">
      <c r="A52" s="491" t="s">
        <v>273</v>
      </c>
      <c r="B52" s="492">
        <v>5591</v>
      </c>
      <c r="C52" s="493">
        <v>80</v>
      </c>
      <c r="D52" s="493">
        <f t="shared" si="3"/>
        <v>5671</v>
      </c>
      <c r="E52" s="494">
        <f t="shared" si="15"/>
        <v>0.0027904386022318587</v>
      </c>
      <c r="F52" s="495">
        <v>5261</v>
      </c>
      <c r="G52" s="493">
        <v>56</v>
      </c>
      <c r="H52" s="493">
        <f t="shared" si="0"/>
        <v>5317</v>
      </c>
      <c r="I52" s="496">
        <f t="shared" si="16"/>
        <v>0.06657889787474147</v>
      </c>
      <c r="J52" s="495">
        <v>43430</v>
      </c>
      <c r="K52" s="493">
        <v>639</v>
      </c>
      <c r="L52" s="493">
        <f t="shared" si="1"/>
        <v>44069</v>
      </c>
      <c r="M52" s="496">
        <f t="shared" si="17"/>
        <v>0.002925755752739282</v>
      </c>
      <c r="N52" s="495">
        <v>45011</v>
      </c>
      <c r="O52" s="493">
        <v>351</v>
      </c>
      <c r="P52" s="493">
        <f t="shared" si="2"/>
        <v>45362</v>
      </c>
      <c r="Q52" s="497">
        <f t="shared" si="18"/>
        <v>-0.02850403421365899</v>
      </c>
    </row>
    <row r="53" spans="1:17" s="171" customFormat="1" ht="18" customHeight="1">
      <c r="A53" s="491" t="s">
        <v>274</v>
      </c>
      <c r="B53" s="492">
        <v>2552</v>
      </c>
      <c r="C53" s="493">
        <v>2415</v>
      </c>
      <c r="D53" s="493">
        <f t="shared" si="3"/>
        <v>4967</v>
      </c>
      <c r="E53" s="494">
        <f t="shared" si="15"/>
        <v>0.0024440325405194223</v>
      </c>
      <c r="F53" s="495">
        <v>2227</v>
      </c>
      <c r="G53" s="493">
        <v>3169</v>
      </c>
      <c r="H53" s="493">
        <f t="shared" si="0"/>
        <v>5396</v>
      </c>
      <c r="I53" s="496">
        <f t="shared" si="16"/>
        <v>-0.07950333580429947</v>
      </c>
      <c r="J53" s="495">
        <v>19987</v>
      </c>
      <c r="K53" s="493">
        <v>17594</v>
      </c>
      <c r="L53" s="493">
        <f t="shared" si="1"/>
        <v>37581</v>
      </c>
      <c r="M53" s="496">
        <f t="shared" si="17"/>
        <v>0.0024950152475367027</v>
      </c>
      <c r="N53" s="495">
        <v>20153</v>
      </c>
      <c r="O53" s="493">
        <v>30601</v>
      </c>
      <c r="P53" s="493">
        <f t="shared" si="2"/>
        <v>50754</v>
      </c>
      <c r="Q53" s="497">
        <f t="shared" si="18"/>
        <v>-0.25954604563187134</v>
      </c>
    </row>
    <row r="54" spans="1:17" s="171" customFormat="1" ht="18" customHeight="1">
      <c r="A54" s="491" t="s">
        <v>275</v>
      </c>
      <c r="B54" s="492">
        <v>4536</v>
      </c>
      <c r="C54" s="493">
        <v>166</v>
      </c>
      <c r="D54" s="493">
        <f t="shared" si="3"/>
        <v>4702</v>
      </c>
      <c r="E54" s="494">
        <f t="shared" si="15"/>
        <v>0.002313638213312326</v>
      </c>
      <c r="F54" s="495">
        <v>6365</v>
      </c>
      <c r="G54" s="493">
        <v>425</v>
      </c>
      <c r="H54" s="493">
        <f t="shared" si="0"/>
        <v>6790</v>
      </c>
      <c r="I54" s="496">
        <f t="shared" si="16"/>
        <v>-0.30751104565537557</v>
      </c>
      <c r="J54" s="495">
        <v>43339</v>
      </c>
      <c r="K54" s="493">
        <v>2299</v>
      </c>
      <c r="L54" s="493">
        <f t="shared" si="1"/>
        <v>45638</v>
      </c>
      <c r="M54" s="496">
        <f t="shared" si="17"/>
        <v>0.0030299221911891656</v>
      </c>
      <c r="N54" s="495">
        <v>34003</v>
      </c>
      <c r="O54" s="493">
        <v>3388</v>
      </c>
      <c r="P54" s="493">
        <f t="shared" si="2"/>
        <v>37391</v>
      </c>
      <c r="Q54" s="497">
        <f t="shared" si="18"/>
        <v>0.22056109759032916</v>
      </c>
    </row>
    <row r="55" spans="1:17" s="171" customFormat="1" ht="18" customHeight="1">
      <c r="A55" s="491" t="s">
        <v>276</v>
      </c>
      <c r="B55" s="492">
        <v>3716</v>
      </c>
      <c r="C55" s="493">
        <v>8</v>
      </c>
      <c r="D55" s="493">
        <f t="shared" si="3"/>
        <v>3724</v>
      </c>
      <c r="E55" s="494">
        <f t="shared" si="15"/>
        <v>0.001832409337808401</v>
      </c>
      <c r="F55" s="495">
        <v>3583</v>
      </c>
      <c r="G55" s="493">
        <v>12</v>
      </c>
      <c r="H55" s="493">
        <f t="shared" si="0"/>
        <v>3595</v>
      </c>
      <c r="I55" s="496">
        <f t="shared" si="16"/>
        <v>0.03588317107093175</v>
      </c>
      <c r="J55" s="495">
        <v>28242</v>
      </c>
      <c r="K55" s="493">
        <v>74</v>
      </c>
      <c r="L55" s="493">
        <f t="shared" si="1"/>
        <v>28316</v>
      </c>
      <c r="M55" s="496">
        <f t="shared" si="17"/>
        <v>0.001879908777021614</v>
      </c>
      <c r="N55" s="495">
        <v>26816</v>
      </c>
      <c r="O55" s="493">
        <v>263</v>
      </c>
      <c r="P55" s="493">
        <f t="shared" si="2"/>
        <v>27079</v>
      </c>
      <c r="Q55" s="497">
        <f t="shared" si="18"/>
        <v>0.04568115513866844</v>
      </c>
    </row>
    <row r="56" spans="1:17" s="171" customFormat="1" ht="18" customHeight="1">
      <c r="A56" s="491" t="s">
        <v>277</v>
      </c>
      <c r="B56" s="492">
        <v>3648</v>
      </c>
      <c r="C56" s="493">
        <v>41</v>
      </c>
      <c r="D56" s="493">
        <f t="shared" si="3"/>
        <v>3689</v>
      </c>
      <c r="E56" s="494">
        <f t="shared" si="15"/>
        <v>0.0018151874455357656</v>
      </c>
      <c r="F56" s="495">
        <v>3245</v>
      </c>
      <c r="G56" s="493">
        <v>14</v>
      </c>
      <c r="H56" s="493">
        <f t="shared" si="0"/>
        <v>3259</v>
      </c>
      <c r="I56" s="496">
        <f t="shared" si="16"/>
        <v>0.1319423135931268</v>
      </c>
      <c r="J56" s="495">
        <v>24334</v>
      </c>
      <c r="K56" s="493">
        <v>138</v>
      </c>
      <c r="L56" s="493">
        <f t="shared" si="1"/>
        <v>24472</v>
      </c>
      <c r="M56" s="496">
        <f t="shared" si="17"/>
        <v>0.0016247043223362387</v>
      </c>
      <c r="N56" s="495">
        <v>23879</v>
      </c>
      <c r="O56" s="493">
        <v>136</v>
      </c>
      <c r="P56" s="493">
        <f t="shared" si="2"/>
        <v>24015</v>
      </c>
      <c r="Q56" s="497">
        <f t="shared" si="18"/>
        <v>0.019029773058505173</v>
      </c>
    </row>
    <row r="57" spans="1:17" s="171" customFormat="1" ht="18" customHeight="1">
      <c r="A57" s="491" t="s">
        <v>278</v>
      </c>
      <c r="B57" s="492">
        <v>1284</v>
      </c>
      <c r="C57" s="493">
        <v>1833</v>
      </c>
      <c r="D57" s="493">
        <f t="shared" si="3"/>
        <v>3117</v>
      </c>
      <c r="E57" s="494">
        <f t="shared" si="15"/>
        <v>0.0015337325203944108</v>
      </c>
      <c r="F57" s="495">
        <v>910</v>
      </c>
      <c r="G57" s="493">
        <v>795</v>
      </c>
      <c r="H57" s="493">
        <f t="shared" si="0"/>
        <v>1705</v>
      </c>
      <c r="I57" s="496">
        <f t="shared" si="16"/>
        <v>0.8281524926686217</v>
      </c>
      <c r="J57" s="495">
        <v>11816</v>
      </c>
      <c r="K57" s="493">
        <v>9943</v>
      </c>
      <c r="L57" s="493">
        <f t="shared" si="1"/>
        <v>21759</v>
      </c>
      <c r="M57" s="496">
        <f t="shared" si="17"/>
        <v>0.001444587338579365</v>
      </c>
      <c r="N57" s="495">
        <v>9721</v>
      </c>
      <c r="O57" s="493">
        <v>8878</v>
      </c>
      <c r="P57" s="493">
        <f t="shared" si="2"/>
        <v>18599</v>
      </c>
      <c r="Q57" s="497">
        <f t="shared" si="18"/>
        <v>0.16990160761331263</v>
      </c>
    </row>
    <row r="58" spans="1:17" s="171" customFormat="1" ht="18" customHeight="1">
      <c r="A58" s="491" t="s">
        <v>279</v>
      </c>
      <c r="B58" s="492">
        <v>2428</v>
      </c>
      <c r="C58" s="493">
        <v>14</v>
      </c>
      <c r="D58" s="493">
        <f t="shared" si="3"/>
        <v>2442</v>
      </c>
      <c r="E58" s="494">
        <f t="shared" si="15"/>
        <v>0.0012015960265650148</v>
      </c>
      <c r="F58" s="495">
        <v>2227</v>
      </c>
      <c r="G58" s="493"/>
      <c r="H58" s="493">
        <f t="shared" si="0"/>
        <v>2227</v>
      </c>
      <c r="I58" s="496">
        <f t="shared" si="16"/>
        <v>0.09654243376740013</v>
      </c>
      <c r="J58" s="495">
        <v>18323</v>
      </c>
      <c r="K58" s="493">
        <v>542</v>
      </c>
      <c r="L58" s="493">
        <f t="shared" si="1"/>
        <v>18865</v>
      </c>
      <c r="M58" s="496">
        <f t="shared" si="17"/>
        <v>0.0012524537038604586</v>
      </c>
      <c r="N58" s="495">
        <v>11315</v>
      </c>
      <c r="O58" s="493">
        <v>193</v>
      </c>
      <c r="P58" s="493">
        <f t="shared" si="2"/>
        <v>11508</v>
      </c>
      <c r="Q58" s="497">
        <f t="shared" si="18"/>
        <v>0.639294403892944</v>
      </c>
    </row>
    <row r="59" spans="1:17" s="171" customFormat="1" ht="18" customHeight="1">
      <c r="A59" s="491" t="s">
        <v>280</v>
      </c>
      <c r="B59" s="492">
        <v>0</v>
      </c>
      <c r="C59" s="493">
        <v>18</v>
      </c>
      <c r="D59" s="493">
        <f t="shared" si="3"/>
        <v>18</v>
      </c>
      <c r="E59" s="494">
        <f t="shared" si="15"/>
        <v>8.856973168783893E-06</v>
      </c>
      <c r="F59" s="495"/>
      <c r="G59" s="493">
        <v>20</v>
      </c>
      <c r="H59" s="493">
        <f t="shared" si="0"/>
        <v>20</v>
      </c>
      <c r="I59" s="496">
        <f t="shared" si="16"/>
        <v>-0.09999999999999998</v>
      </c>
      <c r="J59" s="495">
        <v>6</v>
      </c>
      <c r="K59" s="493">
        <v>114</v>
      </c>
      <c r="L59" s="493">
        <f t="shared" si="1"/>
        <v>120</v>
      </c>
      <c r="M59" s="496">
        <f t="shared" si="17"/>
        <v>7.966840416817123E-06</v>
      </c>
      <c r="N59" s="495">
        <v>134</v>
      </c>
      <c r="O59" s="493">
        <v>226</v>
      </c>
      <c r="P59" s="493">
        <f t="shared" si="2"/>
        <v>360</v>
      </c>
      <c r="Q59" s="497">
        <f t="shared" si="18"/>
        <v>-0.6666666666666667</v>
      </c>
    </row>
    <row r="60" spans="1:17" s="171" customFormat="1" ht="18" customHeight="1">
      <c r="A60" s="498" t="s">
        <v>281</v>
      </c>
      <c r="B60" s="499">
        <v>190184</v>
      </c>
      <c r="C60" s="500">
        <v>35515</v>
      </c>
      <c r="D60" s="500">
        <f t="shared" si="3"/>
        <v>225699</v>
      </c>
      <c r="E60" s="501">
        <f t="shared" si="15"/>
        <v>0.11105611040118644</v>
      </c>
      <c r="F60" s="502">
        <v>174725</v>
      </c>
      <c r="G60" s="500">
        <v>41333</v>
      </c>
      <c r="H60" s="500">
        <f t="shared" si="0"/>
        <v>216058</v>
      </c>
      <c r="I60" s="503">
        <f t="shared" si="16"/>
        <v>0.04462227735145197</v>
      </c>
      <c r="J60" s="502">
        <v>1372012</v>
      </c>
      <c r="K60" s="500">
        <v>257129</v>
      </c>
      <c r="L60" s="500">
        <f t="shared" si="1"/>
        <v>1629141</v>
      </c>
      <c r="M60" s="503">
        <f t="shared" si="17"/>
        <v>0.10815921969578221</v>
      </c>
      <c r="N60" s="502">
        <v>1278198</v>
      </c>
      <c r="O60" s="500">
        <v>313741</v>
      </c>
      <c r="P60" s="500">
        <f t="shared" si="2"/>
        <v>1591939</v>
      </c>
      <c r="Q60" s="504">
        <f t="shared" si="18"/>
        <v>0.023368985871946135</v>
      </c>
    </row>
    <row r="61" ht="14.25">
      <c r="A61" s="116" t="s">
        <v>49</v>
      </c>
    </row>
    <row r="62" ht="14.25" customHeight="1">
      <c r="A62" s="89" t="s">
        <v>48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61:Q65536 I61:I65536 I3 Q3">
    <cfRule type="cellIs" priority="2" dxfId="101" operator="lessThan" stopIfTrue="1">
      <formula>0</formula>
    </cfRule>
  </conditionalFormatting>
  <conditionalFormatting sqref="Q8:Q60 I8:I60">
    <cfRule type="cellIs" priority="3" dxfId="101" operator="lessThan" stopIfTrue="1">
      <formula>0</formula>
    </cfRule>
    <cfRule type="cellIs" priority="4" dxfId="103" operator="greaterThanOrEqual" stopIfTrue="1">
      <formula>0</formula>
    </cfRule>
  </conditionalFormatting>
  <conditionalFormatting sqref="I5 Q5">
    <cfRule type="cellIs" priority="1" dxfId="10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Agosto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2015-10-01T13:21:40Z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AEVVZYF6TF2M-634-638</vt:lpwstr>
  </property>
  <property fmtid="{D5CDD505-2E9C-101B-9397-08002B2CF9AE}" pid="3" name="_dlc_DocIdItemGuid">
    <vt:lpwstr>59f40b31-8ece-4c4a-a873-a9dbc4d25b6c</vt:lpwstr>
  </property>
  <property fmtid="{D5CDD505-2E9C-101B-9397-08002B2CF9AE}" pid="4" name="_dlc_DocIdUrl">
    <vt:lpwstr>http://www.aerocivil.gov.co/AAeronautica/Estadisticas/TAereo/EOperacionales/BolPubAnte/_layouts/DocIdRedir.aspx?ID=AEVVZYF6TF2M-634-638, AEVVZYF6TF2M-634-638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149.000000000000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